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drawings/drawing1.xml" ContentType="application/vnd.openxmlformats-officedocument.drawing+xml"/>
  <Override PartName="/xl/comments2.xml" ContentType="application/vnd.openxmlformats-officedocument.spreadsheetml.comments+xml"/>
  <Override PartName="/xl/worksheets/sheet1.xml" ContentType="application/vnd.openxmlformats-officedocument.spreadsheetml.worksheet+xml"/>
  <Override PartName="/xl/externalLinks/externalLink1.xml" ContentType="application/vnd.openxmlformats-officedocument.spreadsheetml.externalLink+xml"/>
  <Default Extension="vml" ContentType="application/vnd.openxmlformats-officedocument.vmlDrawing"/>
  <Override PartName="/xl/comments1.xml" ContentType="application/vnd.openxmlformats-officedocument.spreadsheetml.comments+xml"/>
  <Default Extension="gif" ContentType="image/gif"/>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240" yWindow="108" windowWidth="14808" windowHeight="8016"/>
  </bookViews>
  <sheets>
    <sheet name="MEN DO" sheetId="5" r:id="rId1"/>
    <sheet name="MEN SINGLES" sheetId="4" r:id="rId2"/>
    <sheet name="WOMENS SINGLES" sheetId="1" r:id="rId3"/>
  </sheets>
  <externalReferences>
    <externalReference r:id="rId4"/>
    <externalReference r:id="rId5"/>
  </externalReferences>
  <definedNames>
    <definedName name="_Order1" hidden="1">255</definedName>
    <definedName name="HTML_CodePage" hidden="1">1252</definedName>
    <definedName name="HTML_Description" hidden="1">""</definedName>
    <definedName name="HTML_Email" hidden="1">""</definedName>
    <definedName name="HTML_Header" hidden="1">""</definedName>
    <definedName name="HTML_LastUpdate" hidden="1">"7/31/2000"</definedName>
    <definedName name="HTML_LineAfter" hidden="1">FALSE</definedName>
    <definedName name="HTML_LineBefore" hidden="1">FALSE</definedName>
    <definedName name="HTML_Name" hidden="1">"tbarnes"</definedName>
    <definedName name="HTML_OBDlg2" hidden="1">TRUE</definedName>
    <definedName name="HTML_OBDlg4" hidden="1">TRUE</definedName>
    <definedName name="HTML_OS" hidden="1">0</definedName>
    <definedName name="HTML_PathFile" hidden="1">"C:\Documents and Settings\TBARNES\My Documents\HTML Stuff\Draw1.htm"</definedName>
    <definedName name="HTML_Title" hidden="1">""</definedName>
    <definedName name="_xlnm.Print_Area" localSheetId="0">'MEN DO'!$A$1:$Q$79</definedName>
    <definedName name="_xlnm.Print_Area" localSheetId="1">'MEN SINGLES'!$A$1:$Q$79</definedName>
  </definedNames>
  <calcPr calcId="124519"/>
</workbook>
</file>

<file path=xl/calcChain.xml><?xml version="1.0" encoding="utf-8"?>
<calcChain xmlns="http://schemas.openxmlformats.org/spreadsheetml/2006/main">
  <c r="Q79" i="5"/>
  <c r="E78" s="1"/>
  <c r="N79"/>
  <c r="E79"/>
  <c r="E77"/>
  <c r="E75"/>
  <c r="E73"/>
  <c r="H68"/>
  <c r="F68"/>
  <c r="E68"/>
  <c r="H67"/>
  <c r="F67"/>
  <c r="E67"/>
  <c r="C67"/>
  <c r="B67"/>
  <c r="J64"/>
  <c r="H64"/>
  <c r="F64"/>
  <c r="E64"/>
  <c r="H63"/>
  <c r="F63"/>
  <c r="E63"/>
  <c r="C63"/>
  <c r="B63"/>
  <c r="H60"/>
  <c r="F60"/>
  <c r="E60"/>
  <c r="H59"/>
  <c r="F59"/>
  <c r="E59"/>
  <c r="C59"/>
  <c r="B59"/>
  <c r="J56"/>
  <c r="H56"/>
  <c r="F56"/>
  <c r="E56"/>
  <c r="H55"/>
  <c r="F55"/>
  <c r="E55"/>
  <c r="C55"/>
  <c r="B55"/>
  <c r="H52"/>
  <c r="F52"/>
  <c r="E52"/>
  <c r="H51"/>
  <c r="F51"/>
  <c r="E51"/>
  <c r="C51"/>
  <c r="B51"/>
  <c r="J48"/>
  <c r="H48"/>
  <c r="F48"/>
  <c r="E48"/>
  <c r="H47"/>
  <c r="F47"/>
  <c r="E47"/>
  <c r="B47"/>
  <c r="H44"/>
  <c r="F44"/>
  <c r="E44"/>
  <c r="H43"/>
  <c r="F43"/>
  <c r="E43"/>
  <c r="B43"/>
  <c r="J40"/>
  <c r="H40"/>
  <c r="F40"/>
  <c r="E40"/>
  <c r="H39"/>
  <c r="F39"/>
  <c r="E39"/>
  <c r="C39"/>
  <c r="B39"/>
  <c r="H36"/>
  <c r="F36"/>
  <c r="E36"/>
  <c r="H35"/>
  <c r="F35"/>
  <c r="E35"/>
  <c r="B35"/>
  <c r="J32"/>
  <c r="H32"/>
  <c r="F32"/>
  <c r="E32"/>
  <c r="H31"/>
  <c r="F31"/>
  <c r="E31"/>
  <c r="C31"/>
  <c r="B31"/>
  <c r="H28"/>
  <c r="F28"/>
  <c r="E28"/>
  <c r="H27"/>
  <c r="F27"/>
  <c r="E27"/>
  <c r="B27"/>
  <c r="J24"/>
  <c r="H24"/>
  <c r="F24"/>
  <c r="E24"/>
  <c r="H23"/>
  <c r="F23"/>
  <c r="E23"/>
  <c r="C23"/>
  <c r="B23"/>
  <c r="H20"/>
  <c r="F20"/>
  <c r="E20"/>
  <c r="H19"/>
  <c r="F19"/>
  <c r="E19"/>
  <c r="C19"/>
  <c r="B19"/>
  <c r="T16"/>
  <c r="J16"/>
  <c r="H16"/>
  <c r="F16"/>
  <c r="E16"/>
  <c r="T15"/>
  <c r="H15"/>
  <c r="F15"/>
  <c r="E15"/>
  <c r="B15"/>
  <c r="T14"/>
  <c r="T13"/>
  <c r="T12"/>
  <c r="H12"/>
  <c r="F12"/>
  <c r="E12"/>
  <c r="T11"/>
  <c r="H11"/>
  <c r="F11"/>
  <c r="E11"/>
  <c r="C11"/>
  <c r="B11"/>
  <c r="T10"/>
  <c r="T9"/>
  <c r="T8"/>
  <c r="J8"/>
  <c r="H8"/>
  <c r="F8"/>
  <c r="E8"/>
  <c r="T7"/>
  <c r="H7"/>
  <c r="F7"/>
  <c r="E7"/>
  <c r="C7"/>
  <c r="B7"/>
  <c r="C5"/>
  <c r="E72" l="1"/>
  <c r="E74"/>
  <c r="E76"/>
  <c r="Q79" i="4" l="1"/>
  <c r="N79"/>
  <c r="E79"/>
  <c r="E78"/>
  <c r="E77"/>
  <c r="E76"/>
  <c r="E75"/>
  <c r="E74"/>
  <c r="E73"/>
  <c r="E72"/>
  <c r="H69"/>
  <c r="F69"/>
  <c r="E69"/>
  <c r="C69"/>
  <c r="B69"/>
  <c r="H67"/>
  <c r="F67"/>
  <c r="E67"/>
  <c r="C67"/>
  <c r="B67"/>
  <c r="H65"/>
  <c r="F65"/>
  <c r="E65"/>
  <c r="C65"/>
  <c r="B65"/>
  <c r="H63"/>
  <c r="F63"/>
  <c r="E63"/>
  <c r="C63"/>
  <c r="B63"/>
  <c r="H61"/>
  <c r="F61"/>
  <c r="E61"/>
  <c r="C61"/>
  <c r="B61"/>
  <c r="H59"/>
  <c r="F59"/>
  <c r="E59"/>
  <c r="C59"/>
  <c r="B59"/>
  <c r="H57"/>
  <c r="F57"/>
  <c r="E57"/>
  <c r="C57"/>
  <c r="B57"/>
  <c r="H55"/>
  <c r="F55"/>
  <c r="E55"/>
  <c r="C55"/>
  <c r="B55"/>
  <c r="H53"/>
  <c r="F53"/>
  <c r="E53"/>
  <c r="C53"/>
  <c r="B53"/>
  <c r="H51"/>
  <c r="F51"/>
  <c r="E51"/>
  <c r="C51"/>
  <c r="B51"/>
  <c r="H49"/>
  <c r="F49"/>
  <c r="E49"/>
  <c r="C49"/>
  <c r="B49"/>
  <c r="H47"/>
  <c r="F47"/>
  <c r="E47"/>
  <c r="C47"/>
  <c r="B47"/>
  <c r="H45"/>
  <c r="F45"/>
  <c r="E45"/>
  <c r="C45"/>
  <c r="B45"/>
  <c r="H43"/>
  <c r="F43"/>
  <c r="E43"/>
  <c r="C43"/>
  <c r="B43"/>
  <c r="H41"/>
  <c r="F41"/>
  <c r="E41"/>
  <c r="C41"/>
  <c r="B41"/>
  <c r="H39"/>
  <c r="F39"/>
  <c r="E39"/>
  <c r="C39"/>
  <c r="B39"/>
  <c r="H37"/>
  <c r="F37"/>
  <c r="E37"/>
  <c r="C37"/>
  <c r="B37"/>
  <c r="H35"/>
  <c r="F35"/>
  <c r="E35"/>
  <c r="C35"/>
  <c r="B35"/>
  <c r="H33"/>
  <c r="F33"/>
  <c r="E33"/>
  <c r="C33"/>
  <c r="B33"/>
  <c r="H31"/>
  <c r="F31"/>
  <c r="E31"/>
  <c r="C31"/>
  <c r="B31"/>
  <c r="H29"/>
  <c r="F29"/>
  <c r="E29"/>
  <c r="C29"/>
  <c r="B29"/>
  <c r="H27"/>
  <c r="F27"/>
  <c r="E27"/>
  <c r="C27"/>
  <c r="B27"/>
  <c r="H25"/>
  <c r="F25"/>
  <c r="E25"/>
  <c r="C25"/>
  <c r="B25"/>
  <c r="H23"/>
  <c r="F23"/>
  <c r="E23"/>
  <c r="C23"/>
  <c r="B23"/>
  <c r="H21"/>
  <c r="F21"/>
  <c r="E21"/>
  <c r="C21"/>
  <c r="B21"/>
  <c r="H19"/>
  <c r="F19"/>
  <c r="E19"/>
  <c r="C19"/>
  <c r="B19"/>
  <c r="H17"/>
  <c r="F17"/>
  <c r="E17"/>
  <c r="C17"/>
  <c r="B17"/>
  <c r="T16"/>
  <c r="T15"/>
  <c r="H15"/>
  <c r="F15"/>
  <c r="E15"/>
  <c r="C15"/>
  <c r="B15"/>
  <c r="T14"/>
  <c r="T13"/>
  <c r="H13"/>
  <c r="F13"/>
  <c r="E13"/>
  <c r="C13"/>
  <c r="B13"/>
  <c r="T12"/>
  <c r="T11"/>
  <c r="H11"/>
  <c r="F11"/>
  <c r="E11"/>
  <c r="C11"/>
  <c r="B11"/>
  <c r="T10"/>
  <c r="T9"/>
  <c r="H9"/>
  <c r="F9"/>
  <c r="E9"/>
  <c r="C9"/>
  <c r="B9"/>
  <c r="T8"/>
  <c r="T7"/>
  <c r="H7"/>
  <c r="F7"/>
  <c r="E7"/>
  <c r="C7"/>
  <c r="B7"/>
</calcChain>
</file>

<file path=xl/comments1.xml><?xml version="1.0" encoding="utf-8"?>
<comments xmlns="http://schemas.openxmlformats.org/spreadsheetml/2006/main">
  <authors>
    <author>Author</author>
  </authors>
  <commentList>
    <comment ref="D7" authorId="0">
      <text>
        <r>
          <rPr>
            <b/>
            <sz val="8"/>
            <color indexed="8"/>
            <rFont val="Tahoma"/>
            <family val="2"/>
          </rPr>
          <t xml:space="preserve">Before making the draw:
On the Boys Do Draw Prep-sheet did you:
- fill in DA, WC's?
- Sort?
If YES: continue making the draw
Otherwise: return to finish preparations
</t>
        </r>
      </text>
    </comment>
  </commentList>
</comments>
</file>

<file path=xl/comments2.xml><?xml version="1.0" encoding="utf-8"?>
<comments xmlns="http://schemas.openxmlformats.org/spreadsheetml/2006/main">
  <authors>
    <author>Author</author>
  </authors>
  <commentList>
    <comment ref="D7" authorId="0">
      <text>
        <r>
          <rPr>
            <b/>
            <sz val="8"/>
            <color indexed="8"/>
            <rFont val="Tahoma"/>
            <family val="2"/>
          </rPr>
          <t>Before making the draw:
On the Prep-sheet did you:
- fill in QA, WC's?
- fill in the Seed Positions?
- Sort?
If YES: continue making the draw
Otherwise: return to finish preparations</t>
        </r>
      </text>
    </comment>
  </commentList>
</comments>
</file>

<file path=xl/sharedStrings.xml><?xml version="1.0" encoding="utf-8"?>
<sst xmlns="http://schemas.openxmlformats.org/spreadsheetml/2006/main" count="329" uniqueCount="136">
  <si>
    <t>CU</t>
  </si>
  <si>
    <t>MEN SINGLES</t>
  </si>
  <si>
    <t>MAIN DRAW (24&amp;32)</t>
  </si>
  <si>
    <t>Week of</t>
  </si>
  <si>
    <t>City, Country</t>
  </si>
  <si>
    <t>Grade</t>
  </si>
  <si>
    <t>Tourn. ID</t>
  </si>
  <si>
    <t>AITA Referee</t>
  </si>
  <si>
    <t>CHENNAI, IND</t>
  </si>
  <si>
    <t>N</t>
  </si>
  <si>
    <t>WC</t>
  </si>
  <si>
    <t>SARAVANAN PAULRAJ</t>
  </si>
  <si>
    <t>St.</t>
  </si>
  <si>
    <t>Rank</t>
  </si>
  <si>
    <t>Seed</t>
  </si>
  <si>
    <t>Family Name</t>
  </si>
  <si>
    <t>First name</t>
  </si>
  <si>
    <t>Nationality</t>
  </si>
  <si>
    <t>2nd Round</t>
  </si>
  <si>
    <t>Quarterfinals</t>
  </si>
  <si>
    <t>Semifinals</t>
  </si>
  <si>
    <t>Final</t>
  </si>
  <si>
    <t>Umpire</t>
  </si>
  <si>
    <t>SHEKAR V</t>
  </si>
  <si>
    <t>Winner:</t>
  </si>
  <si>
    <t>BALACHANDAR</t>
  </si>
  <si>
    <t xml:space="preserve"> </t>
  </si>
  <si>
    <t>Acc. Ranking</t>
  </si>
  <si>
    <t>#</t>
  </si>
  <si>
    <t>Seeded players</t>
  </si>
  <si>
    <t>Lucky Losers</t>
  </si>
  <si>
    <t>Replacing</t>
  </si>
  <si>
    <t>Draw date/time:</t>
  </si>
  <si>
    <t>06/08/19 16:15</t>
  </si>
  <si>
    <t>Rkg Date</t>
  </si>
  <si>
    <t>1</t>
  </si>
  <si>
    <t>Last Accepted player</t>
  </si>
  <si>
    <t>Top DA</t>
  </si>
  <si>
    <t>2</t>
  </si>
  <si>
    <t>Last DA</t>
  </si>
  <si>
    <t>3</t>
  </si>
  <si>
    <t>Player representatives</t>
  </si>
  <si>
    <t>4</t>
  </si>
  <si>
    <t>SEKAR VEERASHAMY</t>
  </si>
  <si>
    <t>Seed ranking</t>
  </si>
  <si>
    <t>5</t>
  </si>
  <si>
    <t>MARIAPPAN D</t>
  </si>
  <si>
    <t>6</t>
  </si>
  <si>
    <t>AITA Referee's signature</t>
  </si>
  <si>
    <t>Top seed</t>
  </si>
  <si>
    <t>7</t>
  </si>
  <si>
    <t>Last seed</t>
  </si>
  <si>
    <t>8</t>
  </si>
  <si>
    <t>WOMEN'S DRAW</t>
  </si>
  <si>
    <t>PRATHIMA RAO</t>
  </si>
  <si>
    <t>SHILPA KP</t>
  </si>
  <si>
    <t>NALINA KUMARI</t>
  </si>
  <si>
    <t>SUDHA A</t>
  </si>
  <si>
    <t>RUTH RAJESWARI</t>
  </si>
  <si>
    <t>BISMILLA MULLA</t>
  </si>
  <si>
    <t xml:space="preserve">SHILPA K </t>
  </si>
  <si>
    <t>KARTHIK</t>
  </si>
  <si>
    <t xml:space="preserve"> 9-0</t>
  </si>
  <si>
    <t>BASAVARAJ</t>
  </si>
  <si>
    <t>ANIL ALMEIDA</t>
  </si>
  <si>
    <t>KESHAVAN</t>
  </si>
  <si>
    <t xml:space="preserve"> 9-2</t>
  </si>
  <si>
    <t>HANUMANTHAPPA</t>
  </si>
  <si>
    <t>ABDUL GAFAR</t>
  </si>
  <si>
    <t xml:space="preserve"> 9-7</t>
  </si>
  <si>
    <t>SURESHKUMAR</t>
  </si>
  <si>
    <t>ALEXANDER</t>
  </si>
  <si>
    <t>MALAYADRI</t>
  </si>
  <si>
    <t>GABRIEL</t>
  </si>
  <si>
    <t xml:space="preserve"> 9-3</t>
  </si>
  <si>
    <t>MARIAPPAN</t>
  </si>
  <si>
    <t>SATHASIVAM</t>
  </si>
  <si>
    <t>SARAVANAN</t>
  </si>
  <si>
    <t xml:space="preserve"> 9-1</t>
  </si>
  <si>
    <t>INDRAJEET</t>
  </si>
  <si>
    <t>W/ 9-0</t>
  </si>
  <si>
    <t>W/9-0</t>
  </si>
  <si>
    <t>W/9-6</t>
  </si>
  <si>
    <t>L/0-9</t>
  </si>
  <si>
    <t>L/6-9</t>
  </si>
  <si>
    <t>MEN DOUBLES</t>
  </si>
  <si>
    <t>MAIN DRAW (16)</t>
  </si>
  <si>
    <t>Winners</t>
  </si>
  <si>
    <t>Seeded teams</t>
  </si>
  <si>
    <t>Alternates</t>
  </si>
  <si>
    <t>07/08/19 14:15</t>
  </si>
  <si>
    <t>Last Accepted team</t>
  </si>
  <si>
    <t>ARUL M</t>
  </si>
  <si>
    <t>KASAVAN K</t>
  </si>
  <si>
    <t>MARIANA OPEN AITA  RANKING WHEELCHAIR CHAMPIONSHIP</t>
  </si>
  <si>
    <t>6-1 6-0</t>
  </si>
  <si>
    <t>6-1 6-1</t>
  </si>
  <si>
    <t>6-2 6-1</t>
  </si>
  <si>
    <t>W/9-1</t>
  </si>
  <si>
    <t>W/9-5</t>
  </si>
  <si>
    <t>DEVAGOWDA</t>
  </si>
  <si>
    <t>MANOJKANTH</t>
  </si>
  <si>
    <t xml:space="preserve"> 9-6</t>
  </si>
  <si>
    <t>ANIL</t>
  </si>
  <si>
    <t>SURESH</t>
  </si>
  <si>
    <t xml:space="preserve"> 9-4</t>
  </si>
  <si>
    <t>GANESAN</t>
  </si>
  <si>
    <t xml:space="preserve"> 9-5</t>
  </si>
  <si>
    <t>ABDUL</t>
  </si>
  <si>
    <t>ANJENAPPA</t>
  </si>
  <si>
    <t>L/1-9</t>
  </si>
  <si>
    <t>L/5-9</t>
  </si>
  <si>
    <t>POINTS</t>
  </si>
  <si>
    <t>KARTHIK K</t>
  </si>
  <si>
    <t>W/9-2</t>
  </si>
  <si>
    <t>L/2-9</t>
  </si>
  <si>
    <t>6-0 6-2</t>
  </si>
  <si>
    <t>6-3 6-2</t>
  </si>
  <si>
    <t>6-0 6-0</t>
  </si>
  <si>
    <t>6-0 6-4</t>
  </si>
  <si>
    <t>6-4 3-0 retd</t>
  </si>
  <si>
    <t>1-6 6-3 10-4</t>
  </si>
  <si>
    <t>L/19</t>
  </si>
  <si>
    <t>6-3 6-0</t>
  </si>
  <si>
    <t>3-6, 6-3 10-5</t>
  </si>
  <si>
    <t>L/5-7, 1-6</t>
  </si>
  <si>
    <t>W/7-5, 6-1</t>
  </si>
  <si>
    <t>1st</t>
  </si>
  <si>
    <t>2nd</t>
  </si>
  <si>
    <t>3rd</t>
  </si>
  <si>
    <t>4th</t>
  </si>
  <si>
    <t>5th</t>
  </si>
  <si>
    <t>6th</t>
  </si>
  <si>
    <t>7th</t>
  </si>
  <si>
    <t>REFEREE</t>
  </si>
  <si>
    <t>2-6 7-5 6-1</t>
  </si>
</sst>
</file>

<file path=xl/styles.xml><?xml version="1.0" encoding="utf-8"?>
<styleSheet xmlns="http://schemas.openxmlformats.org/spreadsheetml/2006/main">
  <numFmts count="1">
    <numFmt numFmtId="164" formatCode="_-&quot;$&quot;* #,##0.00_-;\-&quot;$&quot;* #,##0.00_-;_-&quot;$&quot;* &quot;-&quot;??_-;_-@_-"/>
  </numFmts>
  <fonts count="43">
    <font>
      <sz val="11"/>
      <color theme="1"/>
      <name val="Calibri"/>
      <family val="2"/>
      <scheme val="minor"/>
    </font>
    <font>
      <i/>
      <sz val="8"/>
      <color indexed="10"/>
      <name val="Arial"/>
      <family val="2"/>
    </font>
    <font>
      <sz val="10"/>
      <name val="Arial"/>
      <family val="2"/>
    </font>
    <font>
      <b/>
      <sz val="20"/>
      <name val="Arial"/>
      <family val="2"/>
    </font>
    <font>
      <sz val="20"/>
      <name val="Arial"/>
      <family val="2"/>
    </font>
    <font>
      <sz val="20"/>
      <color indexed="9"/>
      <name val="Arial"/>
      <family val="2"/>
    </font>
    <font>
      <b/>
      <sz val="9"/>
      <name val="Arial"/>
      <family val="2"/>
    </font>
    <font>
      <b/>
      <sz val="10"/>
      <name val="Arial"/>
      <family val="2"/>
    </font>
    <font>
      <b/>
      <i/>
      <sz val="10"/>
      <name val="Arial"/>
      <family val="2"/>
    </font>
    <font>
      <sz val="10"/>
      <color indexed="9"/>
      <name val="Arial"/>
      <family val="2"/>
    </font>
    <font>
      <b/>
      <sz val="7"/>
      <name val="Arial"/>
      <family val="2"/>
    </font>
    <font>
      <b/>
      <sz val="7"/>
      <color indexed="9"/>
      <name val="Arial"/>
      <family val="2"/>
    </font>
    <font>
      <b/>
      <sz val="7"/>
      <color indexed="8"/>
      <name val="Arial"/>
      <family val="2"/>
    </font>
    <font>
      <sz val="6"/>
      <name val="Arial"/>
      <family val="2"/>
    </font>
    <font>
      <b/>
      <sz val="8"/>
      <name val="Arial"/>
      <family val="2"/>
    </font>
    <font>
      <b/>
      <sz val="8"/>
      <color indexed="9"/>
      <name val="Arial"/>
      <family val="2"/>
    </font>
    <font>
      <b/>
      <sz val="8"/>
      <color indexed="8"/>
      <name val="Arial"/>
      <family val="2"/>
    </font>
    <font>
      <sz val="7"/>
      <name val="Arial"/>
      <family val="2"/>
    </font>
    <font>
      <sz val="7"/>
      <color indexed="9"/>
      <name val="Arial"/>
      <family val="2"/>
    </font>
    <font>
      <sz val="6"/>
      <color indexed="9"/>
      <name val="Arial"/>
      <family val="2"/>
    </font>
    <font>
      <b/>
      <sz val="8.5"/>
      <name val="Arial"/>
      <family val="2"/>
    </font>
    <font>
      <sz val="8.5"/>
      <name val="Arial"/>
      <family val="2"/>
    </font>
    <font>
      <sz val="8.5"/>
      <color indexed="42"/>
      <name val="Arial"/>
      <family val="2"/>
    </font>
    <font>
      <sz val="8.5"/>
      <color indexed="8"/>
      <name val="Arial"/>
      <family val="2"/>
    </font>
    <font>
      <sz val="8.5"/>
      <color indexed="9"/>
      <name val="Arial"/>
      <family val="2"/>
    </font>
    <font>
      <sz val="10"/>
      <color indexed="8"/>
      <name val="Arial"/>
      <family val="2"/>
    </font>
    <font>
      <i/>
      <sz val="6"/>
      <color indexed="9"/>
      <name val="Arial"/>
      <family val="2"/>
    </font>
    <font>
      <b/>
      <sz val="8.5"/>
      <color indexed="8"/>
      <name val="Arial"/>
      <family val="2"/>
    </font>
    <font>
      <b/>
      <sz val="10"/>
      <color indexed="8"/>
      <name val="Arial"/>
      <family val="2"/>
    </font>
    <font>
      <i/>
      <sz val="8.5"/>
      <name val="Arial"/>
      <family val="2"/>
    </font>
    <font>
      <i/>
      <sz val="8.5"/>
      <color indexed="9"/>
      <name val="Arial"/>
      <family val="2"/>
    </font>
    <font>
      <sz val="11"/>
      <name val="Arial"/>
      <family val="2"/>
    </font>
    <font>
      <sz val="14"/>
      <name val="Arial"/>
      <family val="2"/>
    </font>
    <font>
      <sz val="14"/>
      <color indexed="9"/>
      <name val="Arial"/>
      <family val="2"/>
    </font>
    <font>
      <sz val="7"/>
      <color indexed="8"/>
      <name val="Arial"/>
      <family val="2"/>
    </font>
    <font>
      <b/>
      <sz val="8"/>
      <color indexed="8"/>
      <name val="Tahoma"/>
      <family val="2"/>
    </font>
    <font>
      <b/>
      <u/>
      <sz val="11"/>
      <color theme="1"/>
      <name val="Calibri"/>
      <family val="2"/>
      <scheme val="minor"/>
    </font>
    <font>
      <sz val="9"/>
      <color theme="1"/>
      <name val="Calibri"/>
      <family val="2"/>
      <scheme val="minor"/>
    </font>
    <font>
      <b/>
      <sz val="8.5"/>
      <color indexed="9"/>
      <name val="Arial"/>
      <family val="2"/>
    </font>
    <font>
      <sz val="8.5"/>
      <color indexed="14"/>
      <name val="Arial"/>
      <family val="2"/>
    </font>
    <font>
      <sz val="7"/>
      <color indexed="23"/>
      <name val="Arial"/>
      <family val="2"/>
    </font>
    <font>
      <b/>
      <sz val="12"/>
      <name val="Arial"/>
      <family val="2"/>
    </font>
    <font>
      <i/>
      <sz val="11"/>
      <color theme="1"/>
      <name val="Calibri"/>
      <family val="2"/>
      <scheme val="minor"/>
    </font>
  </fonts>
  <fills count="8">
    <fill>
      <patternFill patternType="none"/>
    </fill>
    <fill>
      <patternFill patternType="gray125"/>
    </fill>
    <fill>
      <patternFill patternType="solid">
        <fgColor indexed="22"/>
        <bgColor indexed="64"/>
      </patternFill>
    </fill>
    <fill>
      <patternFill patternType="solid">
        <fgColor indexed="42"/>
        <bgColor indexed="64"/>
      </patternFill>
    </fill>
    <fill>
      <patternFill patternType="solid">
        <fgColor indexed="9"/>
        <bgColor indexed="64"/>
      </patternFill>
    </fill>
    <fill>
      <patternFill patternType="solid">
        <fgColor indexed="9"/>
        <bgColor indexed="8"/>
      </patternFill>
    </fill>
    <fill>
      <patternFill patternType="solid">
        <fgColor theme="1"/>
        <bgColor indexed="64"/>
      </patternFill>
    </fill>
    <fill>
      <patternFill patternType="solid">
        <fgColor indexed="23"/>
        <bgColor indexed="64"/>
      </patternFill>
    </fill>
  </fills>
  <borders count="19">
    <border>
      <left/>
      <right/>
      <top/>
      <bottom/>
      <diagonal/>
    </border>
    <border>
      <left/>
      <right/>
      <top/>
      <bottom style="medium">
        <color indexed="64"/>
      </bottom>
      <diagonal/>
    </border>
    <border>
      <left/>
      <right/>
      <top/>
      <bottom style="thin">
        <color indexed="64"/>
      </bottom>
      <diagonal/>
    </border>
    <border>
      <left style="medium">
        <color indexed="64"/>
      </left>
      <right style="medium">
        <color indexed="64"/>
      </right>
      <top style="medium">
        <color indexed="64"/>
      </top>
      <bottom/>
      <diagonal/>
    </border>
    <border>
      <left/>
      <right style="thin">
        <color indexed="64"/>
      </right>
      <top style="thin">
        <color indexed="64"/>
      </top>
      <bottom/>
      <diagonal/>
    </border>
    <border>
      <left style="medium">
        <color indexed="64"/>
      </left>
      <right style="medium">
        <color indexed="64"/>
      </right>
      <top/>
      <bottom/>
      <diagonal/>
    </border>
    <border>
      <left/>
      <right style="thin">
        <color indexed="64"/>
      </right>
      <top/>
      <bottom style="thin">
        <color indexed="64"/>
      </bottom>
      <diagonal/>
    </border>
    <border>
      <left/>
      <right style="thin">
        <color indexed="64"/>
      </right>
      <top/>
      <bottom/>
      <diagonal/>
    </border>
    <border>
      <left style="medium">
        <color indexed="64"/>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8"/>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style="thin">
        <color indexed="8"/>
      </right>
      <top/>
      <bottom style="thin">
        <color indexed="64"/>
      </bottom>
      <diagonal/>
    </border>
    <border>
      <left style="thin">
        <color indexed="64"/>
      </left>
      <right style="thin">
        <color indexed="64"/>
      </right>
      <top style="thin">
        <color indexed="64"/>
      </top>
      <bottom style="thin">
        <color indexed="64"/>
      </bottom>
      <diagonal/>
    </border>
  </borders>
  <cellStyleXfs count="3">
    <xf numFmtId="0" fontId="0" fillId="0" borderId="0"/>
    <xf numFmtId="0" fontId="2" fillId="0" borderId="0"/>
    <xf numFmtId="164" fontId="2" fillId="0" borderId="0" applyFont="0" applyFill="0" applyBorder="0" applyAlignment="0" applyProtection="0"/>
  </cellStyleXfs>
  <cellXfs count="217">
    <xf numFmtId="0" fontId="0" fillId="0" borderId="0" xfId="0"/>
    <xf numFmtId="49" fontId="3" fillId="0" borderId="0" xfId="1" applyNumberFormat="1" applyFont="1" applyAlignment="1">
      <alignment vertical="top"/>
    </xf>
    <xf numFmtId="49" fontId="4" fillId="0" borderId="0" xfId="1" applyNumberFormat="1" applyFont="1" applyAlignment="1">
      <alignment vertical="top"/>
    </xf>
    <xf numFmtId="49" fontId="5" fillId="0" borderId="0" xfId="1" applyNumberFormat="1" applyFont="1" applyAlignment="1">
      <alignment vertical="top"/>
    </xf>
    <xf numFmtId="0" fontId="4" fillId="0" borderId="0" xfId="1" applyFont="1" applyAlignment="1">
      <alignment vertical="top"/>
    </xf>
    <xf numFmtId="49" fontId="6" fillId="0" borderId="0" xfId="1" applyNumberFormat="1" applyFont="1" applyAlignment="1">
      <alignment horizontal="left"/>
    </xf>
    <xf numFmtId="49" fontId="7" fillId="0" borderId="0" xfId="1" applyNumberFormat="1" applyFont="1" applyAlignment="1">
      <alignment horizontal="left"/>
    </xf>
    <xf numFmtId="49" fontId="8" fillId="0" borderId="0" xfId="1" applyNumberFormat="1" applyFont="1" applyAlignment="1">
      <alignment horizontal="left"/>
    </xf>
    <xf numFmtId="49" fontId="8" fillId="0" borderId="0" xfId="1" applyNumberFormat="1" applyFont="1"/>
    <xf numFmtId="49" fontId="2" fillId="0" borderId="0" xfId="1" applyNumberFormat="1" applyFont="1"/>
    <xf numFmtId="49" fontId="9" fillId="0" borderId="0" xfId="1" applyNumberFormat="1" applyFont="1"/>
    <xf numFmtId="0" fontId="2" fillId="0" borderId="0" xfId="1" applyFont="1"/>
    <xf numFmtId="49" fontId="10" fillId="2" borderId="0" xfId="1" applyNumberFormat="1" applyFont="1" applyFill="1" applyAlignment="1">
      <alignment vertical="center"/>
    </xf>
    <xf numFmtId="49" fontId="11" fillId="2" borderId="0" xfId="1" applyNumberFormat="1" applyFont="1" applyFill="1" applyAlignment="1">
      <alignment vertical="center"/>
    </xf>
    <xf numFmtId="49" fontId="10" fillId="2" borderId="0" xfId="1" applyNumberFormat="1" applyFont="1" applyFill="1" applyAlignment="1">
      <alignment horizontal="left" vertical="center"/>
    </xf>
    <xf numFmtId="49" fontId="12" fillId="2" borderId="0" xfId="1" applyNumberFormat="1" applyFont="1" applyFill="1" applyAlignment="1">
      <alignment horizontal="right" vertical="center"/>
    </xf>
    <xf numFmtId="0" fontId="13" fillId="0" borderId="0" xfId="1" applyFont="1" applyAlignment="1">
      <alignment vertical="center"/>
    </xf>
    <xf numFmtId="49" fontId="14" fillId="0" borderId="1" xfId="1" applyNumberFormat="1" applyFont="1" applyBorder="1" applyAlignment="1">
      <alignment vertical="center"/>
    </xf>
    <xf numFmtId="49" fontId="2" fillId="0" borderId="1" xfId="1" applyNumberFormat="1" applyFont="1" applyBorder="1" applyAlignment="1">
      <alignment vertical="center"/>
    </xf>
    <xf numFmtId="49" fontId="15" fillId="0" borderId="1" xfId="1" applyNumberFormat="1" applyFont="1" applyBorder="1" applyAlignment="1">
      <alignment vertical="center"/>
    </xf>
    <xf numFmtId="49" fontId="14" fillId="0" borderId="1" xfId="2" applyNumberFormat="1" applyFont="1" applyBorder="1" applyAlignment="1" applyProtection="1">
      <alignment vertical="center"/>
      <protection locked="0"/>
    </xf>
    <xf numFmtId="0" fontId="16" fillId="0" borderId="1" xfId="1" applyFont="1" applyBorder="1" applyAlignment="1">
      <alignment horizontal="left" vertical="center"/>
    </xf>
    <xf numFmtId="49" fontId="16" fillId="0" borderId="1" xfId="1" applyNumberFormat="1" applyFont="1" applyBorder="1" applyAlignment="1">
      <alignment horizontal="right" vertical="center"/>
    </xf>
    <xf numFmtId="0" fontId="14" fillId="0" borderId="0" xfId="1" applyFont="1" applyAlignment="1">
      <alignment vertical="center"/>
    </xf>
    <xf numFmtId="49" fontId="17" fillId="2" borderId="0" xfId="1" applyNumberFormat="1" applyFont="1" applyFill="1" applyAlignment="1">
      <alignment horizontal="right" vertical="center"/>
    </xf>
    <xf numFmtId="49" fontId="17" fillId="2" borderId="0" xfId="1" applyNumberFormat="1" applyFont="1" applyFill="1" applyAlignment="1">
      <alignment horizontal="center" vertical="center"/>
    </xf>
    <xf numFmtId="49" fontId="17" fillId="2" borderId="0" xfId="1" applyNumberFormat="1" applyFont="1" applyFill="1" applyAlignment="1">
      <alignment horizontal="left" vertical="center"/>
    </xf>
    <xf numFmtId="49" fontId="18" fillId="2" borderId="0" xfId="1" applyNumberFormat="1" applyFont="1" applyFill="1" applyAlignment="1">
      <alignment horizontal="center" vertical="center"/>
    </xf>
    <xf numFmtId="49" fontId="18" fillId="2" borderId="0" xfId="1" applyNumberFormat="1" applyFont="1" applyFill="1" applyAlignment="1">
      <alignment vertical="center"/>
    </xf>
    <xf numFmtId="49" fontId="13" fillId="2" borderId="0" xfId="1" applyNumberFormat="1" applyFont="1" applyFill="1" applyAlignment="1">
      <alignment horizontal="right" vertical="center"/>
    </xf>
    <xf numFmtId="49" fontId="13" fillId="0" borderId="0" xfId="1" applyNumberFormat="1" applyFont="1" applyAlignment="1">
      <alignment horizontal="center" vertical="center"/>
    </xf>
    <xf numFmtId="0" fontId="13" fillId="0" borderId="0" xfId="1" applyFont="1" applyAlignment="1">
      <alignment horizontal="center" vertical="center"/>
    </xf>
    <xf numFmtId="49" fontId="13" fillId="0" borderId="0" xfId="1" applyNumberFormat="1" applyFont="1" applyAlignment="1">
      <alignment horizontal="left" vertical="center"/>
    </xf>
    <xf numFmtId="49" fontId="2" fillId="0" borderId="0" xfId="1" applyNumberFormat="1" applyFont="1" applyAlignment="1">
      <alignment vertical="center"/>
    </xf>
    <xf numFmtId="49" fontId="19" fillId="0" borderId="0" xfId="1" applyNumberFormat="1" applyFont="1" applyAlignment="1">
      <alignment horizontal="center" vertical="center"/>
    </xf>
    <xf numFmtId="49" fontId="19" fillId="0" borderId="0" xfId="1" applyNumberFormat="1" applyFont="1" applyAlignment="1">
      <alignment vertical="center"/>
    </xf>
    <xf numFmtId="49" fontId="20" fillId="2" borderId="0" xfId="1" applyNumberFormat="1" applyFont="1" applyFill="1" applyAlignment="1">
      <alignment horizontal="center" vertical="center"/>
    </xf>
    <xf numFmtId="0" fontId="21" fillId="0" borderId="2" xfId="1" applyFont="1" applyBorder="1" applyAlignment="1">
      <alignment vertical="center"/>
    </xf>
    <xf numFmtId="0" fontId="22" fillId="3" borderId="2" xfId="1" applyFont="1" applyFill="1" applyBorder="1" applyAlignment="1">
      <alignment horizontal="center" vertical="center"/>
    </xf>
    <xf numFmtId="0" fontId="20" fillId="0" borderId="2" xfId="1" applyFont="1" applyBorder="1" applyAlignment="1">
      <alignment vertical="center"/>
    </xf>
    <xf numFmtId="0" fontId="23" fillId="0" borderId="2" xfId="1" applyFont="1" applyBorder="1" applyAlignment="1">
      <alignment horizontal="center" vertical="center"/>
    </xf>
    <xf numFmtId="0" fontId="23" fillId="0" borderId="0" xfId="1" applyFont="1" applyAlignment="1">
      <alignment vertical="center"/>
    </xf>
    <xf numFmtId="0" fontId="21" fillId="4" borderId="0" xfId="1" applyFont="1" applyFill="1" applyAlignment="1">
      <alignment vertical="center"/>
    </xf>
    <xf numFmtId="0" fontId="24" fillId="4" borderId="0" xfId="1" applyFont="1" applyFill="1" applyAlignment="1">
      <alignment vertical="center"/>
    </xf>
    <xf numFmtId="49" fontId="21" fillId="4" borderId="0" xfId="1" applyNumberFormat="1" applyFont="1" applyFill="1" applyAlignment="1">
      <alignment vertical="center"/>
    </xf>
    <xf numFmtId="49" fontId="24" fillId="4" borderId="0" xfId="1" applyNumberFormat="1" applyFont="1" applyFill="1" applyAlignment="1">
      <alignment vertical="center"/>
    </xf>
    <xf numFmtId="0" fontId="2" fillId="4" borderId="0" xfId="1" applyFont="1" applyFill="1" applyAlignment="1">
      <alignment vertical="center"/>
    </xf>
    <xf numFmtId="0" fontId="2" fillId="0" borderId="0" xfId="1" applyFont="1" applyAlignment="1">
      <alignment vertical="center"/>
    </xf>
    <xf numFmtId="0" fontId="2" fillId="0" borderId="3" xfId="1" applyFont="1" applyBorder="1" applyAlignment="1">
      <alignment vertical="center"/>
    </xf>
    <xf numFmtId="49" fontId="21" fillId="2" borderId="0" xfId="1" applyNumberFormat="1" applyFont="1" applyFill="1" applyAlignment="1">
      <alignment horizontal="center" vertical="center"/>
    </xf>
    <xf numFmtId="0" fontId="21" fillId="0" borderId="0" xfId="1" applyFont="1" applyAlignment="1">
      <alignment horizontal="center" vertical="center"/>
    </xf>
    <xf numFmtId="0" fontId="25" fillId="0" borderId="0" xfId="1" applyFont="1" applyAlignment="1">
      <alignment vertical="center"/>
    </xf>
    <xf numFmtId="0" fontId="18" fillId="0" borderId="0" xfId="1" applyFont="1" applyAlignment="1">
      <alignment horizontal="right" vertical="center"/>
    </xf>
    <xf numFmtId="0" fontId="26" fillId="5" borderId="4" xfId="1" applyFont="1" applyFill="1" applyBorder="1" applyAlignment="1">
      <alignment horizontal="right" vertical="center"/>
    </xf>
    <xf numFmtId="0" fontId="23" fillId="0" borderId="2" xfId="1" applyFont="1" applyBorder="1" applyAlignment="1">
      <alignment vertical="center"/>
    </xf>
    <xf numFmtId="0" fontId="2" fillId="0" borderId="5" xfId="1" applyFont="1" applyBorder="1" applyAlignment="1">
      <alignment vertical="center"/>
    </xf>
    <xf numFmtId="0" fontId="23" fillId="0" borderId="6" xfId="1" applyFont="1" applyBorder="1" applyAlignment="1">
      <alignment horizontal="center" vertical="center"/>
    </xf>
    <xf numFmtId="0" fontId="23" fillId="0" borderId="7" xfId="1" applyFont="1" applyBorder="1" applyAlignment="1">
      <alignment horizontal="left" vertical="center"/>
    </xf>
    <xf numFmtId="0" fontId="22" fillId="0" borderId="0" xfId="1" applyFont="1" applyAlignment="1">
      <alignment horizontal="center" vertical="center"/>
    </xf>
    <xf numFmtId="0" fontId="23" fillId="0" borderId="0" xfId="1" applyFont="1" applyAlignment="1">
      <alignment horizontal="center" vertical="center"/>
    </xf>
    <xf numFmtId="0" fontId="26" fillId="5" borderId="7" xfId="1" applyFont="1" applyFill="1" applyBorder="1" applyAlignment="1">
      <alignment horizontal="right" vertical="center"/>
    </xf>
    <xf numFmtId="14" fontId="23" fillId="0" borderId="2" xfId="1" applyNumberFormat="1" applyFont="1" applyBorder="1" applyAlignment="1">
      <alignment horizontal="center" vertical="center"/>
    </xf>
    <xf numFmtId="49" fontId="23" fillId="0" borderId="2" xfId="1" applyNumberFormat="1" applyFont="1" applyBorder="1" applyAlignment="1">
      <alignment vertical="center"/>
    </xf>
    <xf numFmtId="49" fontId="23" fillId="0" borderId="0" xfId="1" applyNumberFormat="1" applyFont="1" applyAlignment="1">
      <alignment vertical="center"/>
    </xf>
    <xf numFmtId="0" fontId="23" fillId="0" borderId="7" xfId="1" applyFont="1" applyBorder="1" applyAlignment="1">
      <alignment vertical="center"/>
    </xf>
    <xf numFmtId="18" fontId="23" fillId="0" borderId="0" xfId="1" applyNumberFormat="1" applyFont="1" applyAlignment="1">
      <alignment horizontal="center" vertical="center"/>
    </xf>
    <xf numFmtId="49" fontId="23" fillId="0" borderId="7" xfId="1" applyNumberFormat="1" applyFont="1" applyBorder="1" applyAlignment="1">
      <alignment vertical="center"/>
    </xf>
    <xf numFmtId="0" fontId="23" fillId="0" borderId="6" xfId="1" applyFont="1" applyBorder="1" applyAlignment="1">
      <alignment vertical="center"/>
    </xf>
    <xf numFmtId="0" fontId="27" fillId="0" borderId="6" xfId="1" applyFont="1" applyBorder="1" applyAlignment="1">
      <alignment horizontal="center" vertical="center"/>
    </xf>
    <xf numFmtId="0" fontId="27" fillId="0" borderId="0" xfId="1" applyFont="1" applyAlignment="1">
      <alignment vertical="center"/>
    </xf>
    <xf numFmtId="0" fontId="27" fillId="0" borderId="2" xfId="1" applyFont="1" applyBorder="1" applyAlignment="1">
      <alignment horizontal="center" vertical="center"/>
    </xf>
    <xf numFmtId="0" fontId="24" fillId="4" borderId="7" xfId="1" applyFont="1" applyFill="1" applyBorder="1" applyAlignment="1">
      <alignment vertical="center"/>
    </xf>
    <xf numFmtId="0" fontId="2" fillId="0" borderId="8" xfId="1" applyFont="1" applyBorder="1" applyAlignment="1">
      <alignment vertical="center"/>
    </xf>
    <xf numFmtId="49" fontId="23" fillId="0" borderId="6" xfId="1" applyNumberFormat="1" applyFont="1" applyBorder="1" applyAlignment="1">
      <alignment vertical="center"/>
    </xf>
    <xf numFmtId="0" fontId="28" fillId="0" borderId="0" xfId="1" applyFont="1" applyAlignment="1">
      <alignment vertical="center"/>
    </xf>
    <xf numFmtId="0" fontId="24" fillId="4" borderId="2" xfId="1" applyFont="1" applyFill="1" applyBorder="1" applyAlignment="1">
      <alignment vertical="center"/>
    </xf>
    <xf numFmtId="0" fontId="24" fillId="4" borderId="6" xfId="1" applyFont="1" applyFill="1" applyBorder="1" applyAlignment="1">
      <alignment vertical="center"/>
    </xf>
    <xf numFmtId="0" fontId="29" fillId="4" borderId="0" xfId="1" applyFont="1" applyFill="1" applyAlignment="1">
      <alignment horizontal="right" vertical="center"/>
    </xf>
    <xf numFmtId="0" fontId="30" fillId="0" borderId="0" xfId="1" applyFont="1" applyAlignment="1">
      <alignment vertical="center"/>
    </xf>
    <xf numFmtId="0" fontId="23" fillId="0" borderId="6" xfId="1" applyFont="1" applyBorder="1" applyAlignment="1">
      <alignment horizontal="right" vertical="center"/>
    </xf>
    <xf numFmtId="0" fontId="26" fillId="5" borderId="0" xfId="1" applyFont="1" applyFill="1" applyAlignment="1">
      <alignment horizontal="right" vertical="center"/>
    </xf>
    <xf numFmtId="49" fontId="2" fillId="4" borderId="0" xfId="1" applyNumberFormat="1" applyFont="1" applyFill="1" applyAlignment="1">
      <alignment vertical="center"/>
    </xf>
    <xf numFmtId="14" fontId="23" fillId="0" borderId="2" xfId="1" applyNumberFormat="1" applyFont="1" applyBorder="1" applyAlignment="1">
      <alignment horizontal="left" vertical="center"/>
    </xf>
    <xf numFmtId="49" fontId="31" fillId="4" borderId="0" xfId="1" applyNumberFormat="1" applyFont="1" applyFill="1" applyAlignment="1">
      <alignment horizontal="center" vertical="center"/>
    </xf>
    <xf numFmtId="49" fontId="32" fillId="0" borderId="0" xfId="1" applyNumberFormat="1" applyFont="1" applyAlignment="1">
      <alignment vertical="center"/>
    </xf>
    <xf numFmtId="49" fontId="33" fillId="0" borderId="0" xfId="1" applyNumberFormat="1" applyFont="1" applyAlignment="1">
      <alignment horizontal="center" vertical="center"/>
    </xf>
    <xf numFmtId="49" fontId="32" fillId="4" borderId="0" xfId="1" applyNumberFormat="1" applyFont="1" applyFill="1" applyAlignment="1">
      <alignment vertical="center"/>
    </xf>
    <xf numFmtId="49" fontId="33" fillId="4" borderId="0" xfId="1" applyNumberFormat="1" applyFont="1" applyFill="1" applyAlignment="1">
      <alignment vertical="center"/>
    </xf>
    <xf numFmtId="0" fontId="2" fillId="4" borderId="0" xfId="1" applyFill="1" applyAlignment="1">
      <alignment vertical="center"/>
    </xf>
    <xf numFmtId="0" fontId="2" fillId="0" borderId="0" xfId="1" applyAlignment="1">
      <alignment vertical="center"/>
    </xf>
    <xf numFmtId="0" fontId="10" fillId="2" borderId="9" xfId="1" applyFont="1" applyFill="1" applyBorder="1" applyAlignment="1">
      <alignment vertical="center"/>
    </xf>
    <xf numFmtId="0" fontId="10" fillId="2" borderId="10" xfId="1" applyFont="1" applyFill="1" applyBorder="1" applyAlignment="1">
      <alignment vertical="center"/>
    </xf>
    <xf numFmtId="0" fontId="10" fillId="2" borderId="11" xfId="1" applyFont="1" applyFill="1" applyBorder="1" applyAlignment="1">
      <alignment vertical="center"/>
    </xf>
    <xf numFmtId="49" fontId="12" fillId="2" borderId="10" xfId="1" applyNumberFormat="1" applyFont="1" applyFill="1" applyBorder="1" applyAlignment="1">
      <alignment horizontal="center" vertical="center"/>
    </xf>
    <xf numFmtId="49" fontId="12" fillId="2" borderId="10" xfId="1" applyNumberFormat="1" applyFont="1" applyFill="1" applyBorder="1" applyAlignment="1">
      <alignment vertical="center"/>
    </xf>
    <xf numFmtId="49" fontId="12" fillId="2" borderId="10" xfId="1" applyNumberFormat="1" applyFont="1" applyFill="1" applyBorder="1" applyAlignment="1">
      <alignment horizontal="centerContinuous" vertical="center"/>
    </xf>
    <xf numFmtId="49" fontId="12" fillId="2" borderId="12" xfId="1" applyNumberFormat="1" applyFont="1" applyFill="1" applyBorder="1" applyAlignment="1">
      <alignment horizontal="centerContinuous" vertical="center"/>
    </xf>
    <xf numFmtId="49" fontId="11" fillId="2" borderId="10" xfId="1" applyNumberFormat="1" applyFont="1" applyFill="1" applyBorder="1" applyAlignment="1">
      <alignment vertical="center"/>
    </xf>
    <xf numFmtId="49" fontId="11" fillId="2" borderId="12" xfId="1" applyNumberFormat="1" applyFont="1" applyFill="1" applyBorder="1" applyAlignment="1">
      <alignment vertical="center"/>
    </xf>
    <xf numFmtId="49" fontId="10" fillId="2" borderId="10" xfId="1" applyNumberFormat="1" applyFont="1" applyFill="1" applyBorder="1" applyAlignment="1">
      <alignment horizontal="left" vertical="center"/>
    </xf>
    <xf numFmtId="49" fontId="10" fillId="0" borderId="10" xfId="1" applyNumberFormat="1" applyFont="1" applyBorder="1" applyAlignment="1">
      <alignment horizontal="left" vertical="center"/>
    </xf>
    <xf numFmtId="49" fontId="11" fillId="4" borderId="12" xfId="1" applyNumberFormat="1" applyFont="1" applyFill="1" applyBorder="1" applyAlignment="1">
      <alignment vertical="center"/>
    </xf>
    <xf numFmtId="0" fontId="17" fillId="0" borderId="0" xfId="1" applyFont="1" applyAlignment="1">
      <alignment vertical="center"/>
    </xf>
    <xf numFmtId="49" fontId="17" fillId="0" borderId="13" xfId="1" applyNumberFormat="1" applyFont="1" applyBorder="1" applyAlignment="1">
      <alignment vertical="center"/>
    </xf>
    <xf numFmtId="49" fontId="17" fillId="0" borderId="0" xfId="1" applyNumberFormat="1" applyFont="1" applyAlignment="1">
      <alignment vertical="center"/>
    </xf>
    <xf numFmtId="49" fontId="17" fillId="0" borderId="7" xfId="1" applyNumberFormat="1" applyFont="1" applyBorder="1" applyAlignment="1">
      <alignment horizontal="right" vertical="center"/>
    </xf>
    <xf numFmtId="49" fontId="17" fillId="0" borderId="0" xfId="1" applyNumberFormat="1" applyFont="1" applyAlignment="1">
      <alignment horizontal="center" vertical="center"/>
    </xf>
    <xf numFmtId="0" fontId="17" fillId="4" borderId="0" xfId="1" applyFont="1" applyFill="1" applyAlignment="1">
      <alignment vertical="center"/>
    </xf>
    <xf numFmtId="49" fontId="17" fillId="4" borderId="0" xfId="1" applyNumberFormat="1" applyFont="1" applyFill="1" applyAlignment="1">
      <alignment horizontal="center" vertical="center"/>
    </xf>
    <xf numFmtId="49" fontId="17" fillId="4" borderId="7" xfId="1" applyNumberFormat="1" applyFont="1" applyFill="1" applyBorder="1" applyAlignment="1">
      <alignment vertical="center"/>
    </xf>
    <xf numFmtId="49" fontId="34" fillId="0" borderId="0" xfId="1" applyNumberFormat="1" applyFont="1" applyAlignment="1">
      <alignment horizontal="center" vertical="center"/>
    </xf>
    <xf numFmtId="49" fontId="18" fillId="0" borderId="0" xfId="1" applyNumberFormat="1" applyFont="1" applyAlignment="1">
      <alignment vertical="center"/>
    </xf>
    <xf numFmtId="49" fontId="18" fillId="0" borderId="7" xfId="1" applyNumberFormat="1" applyFont="1" applyBorder="1" applyAlignment="1">
      <alignment vertical="center"/>
    </xf>
    <xf numFmtId="49" fontId="10" fillId="2" borderId="14" xfId="1" applyNumberFormat="1" applyFont="1" applyFill="1" applyBorder="1" applyAlignment="1">
      <alignment vertical="center"/>
    </xf>
    <xf numFmtId="49" fontId="10" fillId="2" borderId="15" xfId="1" applyNumberFormat="1" applyFont="1" applyFill="1" applyBorder="1" applyAlignment="1">
      <alignment vertical="center"/>
    </xf>
    <xf numFmtId="49" fontId="18" fillId="2" borderId="7" xfId="1" applyNumberFormat="1" applyFont="1" applyFill="1" applyBorder="1" applyAlignment="1">
      <alignment vertical="center"/>
    </xf>
    <xf numFmtId="0" fontId="17" fillId="0" borderId="2" xfId="1" applyFont="1" applyBorder="1" applyAlignment="1">
      <alignment vertical="center"/>
    </xf>
    <xf numFmtId="49" fontId="18" fillId="0" borderId="2" xfId="1" applyNumberFormat="1" applyFont="1" applyBorder="1" applyAlignment="1">
      <alignment vertical="center"/>
    </xf>
    <xf numFmtId="49" fontId="17" fillId="0" borderId="2" xfId="1" applyNumberFormat="1" applyFont="1" applyBorder="1" applyAlignment="1">
      <alignment vertical="center"/>
    </xf>
    <xf numFmtId="49" fontId="18" fillId="0" borderId="6" xfId="1" applyNumberFormat="1" applyFont="1" applyBorder="1" applyAlignment="1">
      <alignment vertical="center"/>
    </xf>
    <xf numFmtId="49" fontId="17" fillId="0" borderId="16" xfId="1" applyNumberFormat="1" applyFont="1" applyBorder="1" applyAlignment="1">
      <alignment vertical="center"/>
    </xf>
    <xf numFmtId="49" fontId="17" fillId="0" borderId="6" xfId="1" applyNumberFormat="1" applyFont="1" applyBorder="1" applyAlignment="1">
      <alignment horizontal="right" vertical="center"/>
    </xf>
    <xf numFmtId="0" fontId="17" fillId="2" borderId="13" xfId="1" applyFont="1" applyFill="1" applyBorder="1" applyAlignment="1">
      <alignment vertical="center"/>
    </xf>
    <xf numFmtId="49" fontId="17" fillId="2" borderId="7" xfId="1" applyNumberFormat="1" applyFont="1" applyFill="1" applyBorder="1" applyAlignment="1">
      <alignment horizontal="right" vertical="center"/>
    </xf>
    <xf numFmtId="0" fontId="10" fillId="2" borderId="16" xfId="1" applyFont="1" applyFill="1" applyBorder="1" applyAlignment="1">
      <alignment vertical="center"/>
    </xf>
    <xf numFmtId="0" fontId="10" fillId="2" borderId="2" xfId="1" applyFont="1" applyFill="1" applyBorder="1" applyAlignment="1">
      <alignment vertical="center"/>
    </xf>
    <xf numFmtId="0" fontId="10" fillId="2" borderId="17" xfId="1" applyFont="1" applyFill="1" applyBorder="1" applyAlignment="1">
      <alignment vertical="center"/>
    </xf>
    <xf numFmtId="0" fontId="17" fillId="0" borderId="7" xfId="1" applyFont="1" applyBorder="1" applyAlignment="1">
      <alignment horizontal="right" vertical="center"/>
    </xf>
    <xf numFmtId="0" fontId="17" fillId="0" borderId="6" xfId="1" applyFont="1" applyBorder="1" applyAlignment="1">
      <alignment horizontal="right" vertical="center"/>
    </xf>
    <xf numFmtId="49" fontId="17" fillId="0" borderId="2" xfId="1" applyNumberFormat="1" applyFont="1" applyBorder="1" applyAlignment="1">
      <alignment horizontal="center" vertical="center"/>
    </xf>
    <xf numFmtId="0" fontId="17" fillId="4" borderId="2" xfId="1" applyFont="1" applyFill="1" applyBorder="1" applyAlignment="1">
      <alignment vertical="center"/>
    </xf>
    <xf numFmtId="49" fontId="17" fillId="4" borderId="2" xfId="1" applyNumberFormat="1" applyFont="1" applyFill="1" applyBorder="1" applyAlignment="1">
      <alignment horizontal="center" vertical="center"/>
    </xf>
    <xf numFmtId="49" fontId="17" fillId="4" borderId="6" xfId="1" applyNumberFormat="1" applyFont="1" applyFill="1" applyBorder="1" applyAlignment="1">
      <alignment vertical="center"/>
    </xf>
    <xf numFmtId="49" fontId="34" fillId="0" borderId="2" xfId="1" applyNumberFormat="1" applyFont="1" applyBorder="1" applyAlignment="1">
      <alignment horizontal="center" vertical="center"/>
    </xf>
    <xf numFmtId="0" fontId="26" fillId="5" borderId="6" xfId="1" applyFont="1" applyFill="1" applyBorder="1" applyAlignment="1">
      <alignment horizontal="right" vertical="center"/>
    </xf>
    <xf numFmtId="0" fontId="2" fillId="0" borderId="0" xfId="1"/>
    <xf numFmtId="0" fontId="18" fillId="0" borderId="0" xfId="1" applyFont="1"/>
    <xf numFmtId="0" fontId="9" fillId="0" borderId="0" xfId="1" applyFont="1"/>
    <xf numFmtId="0" fontId="36" fillId="0" borderId="0" xfId="0" applyFont="1"/>
    <xf numFmtId="0" fontId="0" fillId="0" borderId="18" xfId="0" applyBorder="1"/>
    <xf numFmtId="0" fontId="0" fillId="0" borderId="18" xfId="0" applyFill="1" applyBorder="1"/>
    <xf numFmtId="0" fontId="0" fillId="0" borderId="18" xfId="0" applyBorder="1" applyAlignment="1">
      <alignment horizontal="center"/>
    </xf>
    <xf numFmtId="0" fontId="0" fillId="0" borderId="18" xfId="0" applyFill="1" applyBorder="1" applyAlignment="1">
      <alignment horizontal="center"/>
    </xf>
    <xf numFmtId="22" fontId="37" fillId="0" borderId="18" xfId="0" applyNumberFormat="1" applyFont="1" applyBorder="1" applyAlignment="1">
      <alignment horizontal="center"/>
    </xf>
    <xf numFmtId="14" fontId="27" fillId="0" borderId="2" xfId="1" applyNumberFormat="1" applyFont="1" applyBorder="1" applyAlignment="1">
      <alignment horizontal="center" vertical="center"/>
    </xf>
    <xf numFmtId="0" fontId="27" fillId="0" borderId="2" xfId="1" applyFont="1" applyBorder="1" applyAlignment="1">
      <alignment vertical="center"/>
    </xf>
    <xf numFmtId="0" fontId="3" fillId="0" borderId="0" xfId="1" applyFont="1" applyAlignment="1">
      <alignment vertical="top"/>
    </xf>
    <xf numFmtId="0" fontId="5" fillId="0" borderId="0" xfId="1" applyFont="1" applyAlignment="1">
      <alignment vertical="top"/>
    </xf>
    <xf numFmtId="0" fontId="6" fillId="0" borderId="0" xfId="1" applyFont="1" applyAlignment="1">
      <alignment horizontal="left"/>
    </xf>
    <xf numFmtId="0" fontId="7" fillId="0" borderId="0" xfId="1" applyFont="1" applyAlignment="1">
      <alignment horizontal="left"/>
    </xf>
    <xf numFmtId="0" fontId="10" fillId="2" borderId="0" xfId="1" applyFont="1" applyFill="1" applyAlignment="1">
      <alignment vertical="center"/>
    </xf>
    <xf numFmtId="0" fontId="11" fillId="2" borderId="0" xfId="1" applyFont="1" applyFill="1" applyAlignment="1">
      <alignment vertical="center"/>
    </xf>
    <xf numFmtId="49" fontId="10" fillId="2" borderId="0" xfId="1" applyNumberFormat="1" applyFont="1" applyFill="1" applyAlignment="1">
      <alignment horizontal="right" vertical="center"/>
    </xf>
    <xf numFmtId="0" fontId="12" fillId="2" borderId="0" xfId="1" applyFont="1" applyFill="1" applyAlignment="1">
      <alignment horizontal="right" vertical="center"/>
    </xf>
    <xf numFmtId="0" fontId="14" fillId="0" borderId="1" xfId="1" applyFont="1" applyBorder="1" applyAlignment="1">
      <alignment vertical="center"/>
    </xf>
    <xf numFmtId="0" fontId="2" fillId="0" borderId="1" xfId="1" applyFont="1" applyBorder="1" applyAlignment="1">
      <alignment vertical="center"/>
    </xf>
    <xf numFmtId="0" fontId="15" fillId="0" borderId="1" xfId="1" applyFont="1" applyBorder="1" applyAlignment="1">
      <alignment vertical="center"/>
    </xf>
    <xf numFmtId="0" fontId="16" fillId="0" borderId="1" xfId="1" applyFont="1" applyBorder="1" applyAlignment="1">
      <alignment horizontal="right" vertical="center"/>
    </xf>
    <xf numFmtId="0" fontId="17" fillId="2" borderId="0" xfId="1" applyFont="1" applyFill="1" applyAlignment="1">
      <alignment horizontal="right" vertical="center"/>
    </xf>
    <xf numFmtId="0" fontId="17" fillId="2" borderId="0" xfId="1" applyFont="1" applyFill="1" applyAlignment="1">
      <alignment horizontal="center" vertical="center"/>
    </xf>
    <xf numFmtId="0" fontId="17" fillId="2" borderId="0" xfId="1" applyFont="1" applyFill="1" applyAlignment="1">
      <alignment horizontal="left" vertical="center"/>
    </xf>
    <xf numFmtId="0" fontId="18" fillId="2" borderId="0" xfId="1" applyFont="1" applyFill="1" applyAlignment="1">
      <alignment horizontal="center" vertical="center"/>
    </xf>
    <xf numFmtId="0" fontId="18" fillId="2" borderId="0" xfId="1" applyFont="1" applyFill="1" applyAlignment="1">
      <alignment vertical="center"/>
    </xf>
    <xf numFmtId="0" fontId="13" fillId="2" borderId="0" xfId="1" applyFont="1" applyFill="1" applyAlignment="1">
      <alignment horizontal="right" vertical="center"/>
    </xf>
    <xf numFmtId="0" fontId="13" fillId="0" borderId="0" xfId="1" applyFont="1" applyAlignment="1">
      <alignment horizontal="left" vertical="center"/>
    </xf>
    <xf numFmtId="0" fontId="19" fillId="0" borderId="0" xfId="1" applyFont="1" applyAlignment="1">
      <alignment horizontal="center" vertical="center"/>
    </xf>
    <xf numFmtId="0" fontId="19" fillId="0" borderId="0" xfId="1" applyFont="1" applyAlignment="1">
      <alignment vertical="center"/>
    </xf>
    <xf numFmtId="0" fontId="20" fillId="2" borderId="0" xfId="1" applyFont="1" applyFill="1" applyAlignment="1">
      <alignment horizontal="center" vertical="center"/>
    </xf>
    <xf numFmtId="0" fontId="7" fillId="0" borderId="2" xfId="1" applyFont="1" applyBorder="1" applyAlignment="1">
      <alignment vertical="center"/>
    </xf>
    <xf numFmtId="0" fontId="24" fillId="0" borderId="2" xfId="1" applyFont="1" applyBorder="1" applyAlignment="1">
      <alignment horizontal="center" vertical="center"/>
    </xf>
    <xf numFmtId="0" fontId="21" fillId="0" borderId="0" xfId="1" applyFont="1" applyAlignment="1">
      <alignment vertical="center"/>
    </xf>
    <xf numFmtId="0" fontId="24" fillId="0" borderId="0" xfId="1" applyFont="1" applyAlignment="1">
      <alignment vertical="center"/>
    </xf>
    <xf numFmtId="0" fontId="21" fillId="2" borderId="0" xfId="1" applyFont="1" applyFill="1" applyAlignment="1">
      <alignment horizontal="center" vertical="center"/>
    </xf>
    <xf numFmtId="0" fontId="30" fillId="0" borderId="6" xfId="1" applyFont="1" applyBorder="1" applyAlignment="1">
      <alignment horizontal="right" vertical="center"/>
    </xf>
    <xf numFmtId="0" fontId="20" fillId="0" borderId="0" xfId="1" applyFont="1" applyAlignment="1">
      <alignment vertical="center"/>
    </xf>
    <xf numFmtId="0" fontId="38" fillId="0" borderId="7" xfId="1" applyFont="1" applyBorder="1" applyAlignment="1">
      <alignment horizontal="center" vertical="center"/>
    </xf>
    <xf numFmtId="0" fontId="23" fillId="0" borderId="0" xfId="1" applyFont="1" applyAlignment="1">
      <alignment horizontal="left" vertical="center"/>
    </xf>
    <xf numFmtId="0" fontId="24" fillId="0" borderId="0" xfId="1" applyFont="1" applyAlignment="1">
      <alignment horizontal="left" vertical="center"/>
    </xf>
    <xf numFmtId="0" fontId="30" fillId="0" borderId="2" xfId="1" applyFont="1" applyBorder="1" applyAlignment="1">
      <alignment horizontal="right" vertical="center"/>
    </xf>
    <xf numFmtId="0" fontId="2" fillId="0" borderId="2" xfId="1" applyFont="1" applyBorder="1" applyAlignment="1">
      <alignment vertical="center"/>
    </xf>
    <xf numFmtId="0" fontId="24" fillId="0" borderId="6" xfId="1" applyFont="1" applyBorder="1" applyAlignment="1">
      <alignment horizontal="center" vertical="center"/>
    </xf>
    <xf numFmtId="0" fontId="24" fillId="0" borderId="7" xfId="1" applyFont="1" applyBorder="1" applyAlignment="1">
      <alignment vertical="center"/>
    </xf>
    <xf numFmtId="0" fontId="21" fillId="0" borderId="0" xfId="1" applyFont="1" applyAlignment="1">
      <alignment horizontal="left" vertical="center"/>
    </xf>
    <xf numFmtId="0" fontId="39" fillId="0" borderId="0" xfId="1" applyFont="1" applyAlignment="1">
      <alignment vertical="center"/>
    </xf>
    <xf numFmtId="0" fontId="30" fillId="0" borderId="0" xfId="1" applyFont="1" applyAlignment="1">
      <alignment horizontal="right" vertical="center"/>
    </xf>
    <xf numFmtId="0" fontId="24" fillId="0" borderId="0" xfId="1" applyFont="1" applyAlignment="1">
      <alignment horizontal="center" vertical="center"/>
    </xf>
    <xf numFmtId="0" fontId="24" fillId="0" borderId="7" xfId="1" applyFont="1" applyBorder="1" applyAlignment="1">
      <alignment horizontal="left" vertical="center"/>
    </xf>
    <xf numFmtId="0" fontId="30" fillId="0" borderId="7" xfId="1" applyFont="1" applyBorder="1" applyAlignment="1">
      <alignment horizontal="right" vertical="center"/>
    </xf>
    <xf numFmtId="0" fontId="24" fillId="4" borderId="0" xfId="1" applyFont="1" applyFill="1" applyAlignment="1">
      <alignment horizontal="right" vertical="center"/>
    </xf>
    <xf numFmtId="0" fontId="24" fillId="4" borderId="2" xfId="1" applyFont="1" applyFill="1" applyBorder="1" applyAlignment="1">
      <alignment horizontal="right" vertical="center"/>
    </xf>
    <xf numFmtId="0" fontId="30" fillId="4" borderId="0" xfId="1" applyFont="1" applyFill="1" applyAlignment="1">
      <alignment horizontal="right" vertical="center"/>
    </xf>
    <xf numFmtId="0" fontId="7" fillId="0" borderId="0" xfId="1" applyFont="1" applyAlignment="1">
      <alignment vertical="center"/>
    </xf>
    <xf numFmtId="0" fontId="21" fillId="4" borderId="0" xfId="1" applyFont="1" applyFill="1" applyAlignment="1">
      <alignment horizontal="center" vertical="center"/>
    </xf>
    <xf numFmtId="49" fontId="21" fillId="4" borderId="0" xfId="1" applyNumberFormat="1" applyFont="1" applyFill="1" applyAlignment="1">
      <alignment horizontal="center" vertical="center"/>
    </xf>
    <xf numFmtId="1" fontId="21" fillId="4" borderId="0" xfId="1" applyNumberFormat="1" applyFont="1" applyFill="1" applyAlignment="1">
      <alignment horizontal="center" vertical="center"/>
    </xf>
    <xf numFmtId="49" fontId="21" fillId="0" borderId="0" xfId="1" applyNumberFormat="1" applyFont="1" applyAlignment="1">
      <alignment vertical="center"/>
    </xf>
    <xf numFmtId="49" fontId="24" fillId="0" borderId="0" xfId="1" applyNumberFormat="1" applyFont="1" applyAlignment="1">
      <alignment horizontal="center" vertical="center"/>
    </xf>
    <xf numFmtId="49" fontId="2" fillId="0" borderId="0" xfId="1" applyNumberFormat="1" applyAlignment="1">
      <alignment vertical="center"/>
    </xf>
    <xf numFmtId="49" fontId="12" fillId="2" borderId="12" xfId="1" applyNumberFormat="1" applyFont="1" applyFill="1" applyBorder="1" applyAlignment="1">
      <alignment vertical="center"/>
    </xf>
    <xf numFmtId="49" fontId="17" fillId="4" borderId="0" xfId="1" applyNumberFormat="1" applyFont="1" applyFill="1" applyAlignment="1">
      <alignment vertical="center"/>
    </xf>
    <xf numFmtId="49" fontId="34" fillId="4" borderId="7" xfId="1" applyNumberFormat="1" applyFont="1" applyFill="1" applyBorder="1" applyAlignment="1">
      <alignment vertical="center"/>
    </xf>
    <xf numFmtId="49" fontId="34" fillId="0" borderId="0" xfId="1" applyNumberFormat="1" applyFont="1" applyAlignment="1">
      <alignment vertical="center"/>
    </xf>
    <xf numFmtId="49" fontId="17" fillId="4" borderId="2" xfId="1" applyNumberFormat="1" applyFont="1" applyFill="1" applyBorder="1" applyAlignment="1">
      <alignment vertical="center"/>
    </xf>
    <xf numFmtId="49" fontId="34" fillId="4" borderId="6" xfId="1" applyNumberFormat="1" applyFont="1" applyFill="1" applyBorder="1" applyAlignment="1">
      <alignment vertical="center"/>
    </xf>
    <xf numFmtId="49" fontId="34" fillId="0" borderId="2" xfId="1" applyNumberFormat="1" applyFont="1" applyBorder="1" applyAlignment="1">
      <alignment vertical="center"/>
    </xf>
    <xf numFmtId="0" fontId="40" fillId="7" borderId="6" xfId="1" applyFont="1" applyFill="1" applyBorder="1" applyAlignment="1">
      <alignment vertical="center"/>
    </xf>
    <xf numFmtId="18" fontId="21" fillId="0" borderId="0" xfId="1" applyNumberFormat="1" applyFont="1" applyAlignment="1">
      <alignment horizontal="center" vertical="center"/>
    </xf>
    <xf numFmtId="14" fontId="27" fillId="0" borderId="2" xfId="1" applyNumberFormat="1" applyFont="1" applyBorder="1" applyAlignment="1">
      <alignment horizontal="left" vertical="center"/>
    </xf>
    <xf numFmtId="49" fontId="41" fillId="2" borderId="0" xfId="1" applyNumberFormat="1" applyFont="1" applyFill="1" applyAlignment="1">
      <alignment horizontal="left"/>
    </xf>
    <xf numFmtId="0" fontId="27" fillId="0" borderId="0" xfId="1" applyFont="1" applyAlignment="1">
      <alignment horizontal="left" vertical="center"/>
    </xf>
    <xf numFmtId="0" fontId="37" fillId="6" borderId="18" xfId="0" applyFont="1" applyFill="1" applyBorder="1" applyAlignment="1">
      <alignment horizontal="center" textRotation="135"/>
    </xf>
    <xf numFmtId="0" fontId="27" fillId="0" borderId="2" xfId="1" applyFont="1" applyBorder="1" applyAlignment="1">
      <alignment horizontal="left" vertical="center"/>
    </xf>
    <xf numFmtId="0" fontId="27" fillId="0" borderId="0" xfId="1" applyFont="1" applyAlignment="1">
      <alignment horizontal="center" vertical="center"/>
    </xf>
    <xf numFmtId="22" fontId="0" fillId="0" borderId="18" xfId="0" applyNumberFormat="1" applyFont="1" applyFill="1" applyBorder="1" applyAlignment="1">
      <alignment horizontal="center"/>
    </xf>
    <xf numFmtId="0" fontId="42" fillId="0" borderId="0" xfId="0" applyFont="1"/>
    <xf numFmtId="0" fontId="0" fillId="0" borderId="0" xfId="0" applyAlignment="1">
      <alignment horizontal="right"/>
    </xf>
    <xf numFmtId="14" fontId="14" fillId="0" borderId="1" xfId="1" applyNumberFormat="1" applyFont="1" applyBorder="1" applyAlignment="1">
      <alignment horizontal="left" vertical="center"/>
    </xf>
  </cellXfs>
  <cellStyles count="3">
    <cellStyle name="Currency 2" xfId="2"/>
    <cellStyle name="Normal" xfId="0" builtinId="0"/>
    <cellStyle name="Normal 2" xfId="1"/>
  </cellStyles>
  <dxfs count="32">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color indexed="8"/>
      </font>
      <fill>
        <patternFill patternType="solid">
          <bgColor indexed="42"/>
        </patternFill>
      </fill>
    </dxf>
    <dxf>
      <font>
        <b/>
        <i val="0"/>
        <condense val="0"/>
        <extend val="0"/>
      </font>
    </dxf>
    <dxf>
      <font>
        <b/>
        <i val="0"/>
        <condense val="0"/>
        <extend val="0"/>
      </font>
    </dxf>
    <dxf>
      <font>
        <i val="0"/>
        <condense val="0"/>
        <extend val="0"/>
        <color indexed="9"/>
      </font>
      <fill>
        <patternFill>
          <bgColor indexed="42"/>
        </patternFill>
      </fill>
    </dxf>
    <dxf>
      <font>
        <i val="0"/>
        <condense val="0"/>
        <extend val="0"/>
        <color indexed="9"/>
      </font>
    </dxf>
    <dxf>
      <font>
        <i val="0"/>
        <condense val="0"/>
        <extend val="0"/>
        <color indexed="9"/>
      </font>
    </dxf>
    <dxf>
      <font>
        <b/>
        <i val="0"/>
        <condense val="0"/>
        <extend val="0"/>
      </font>
    </dxf>
    <dxf>
      <font>
        <b/>
        <i val="0"/>
        <condense val="0"/>
        <extend val="0"/>
      </font>
    </dxf>
    <dxf>
      <font>
        <b/>
        <i val="0"/>
        <condense val="0"/>
        <extend val="0"/>
        <color indexed="8"/>
      </font>
      <fill>
        <patternFill patternType="solid">
          <bgColor indexed="42"/>
        </patternFill>
      </fill>
    </dxf>
    <dxf>
      <font>
        <i val="0"/>
        <condense val="0"/>
        <extend val="0"/>
        <color indexed="11"/>
      </font>
    </dxf>
    <dxf>
      <font>
        <b/>
        <i val="0"/>
        <condense val="0"/>
        <extend val="0"/>
        <color indexed="11"/>
      </font>
    </dxf>
    <dxf>
      <font>
        <b val="0"/>
        <i/>
        <condense val="0"/>
        <extend val="0"/>
        <color indexed="10"/>
      </font>
    </dxf>
    <dxf>
      <font>
        <b/>
        <i val="0"/>
        <condense val="0"/>
        <extend val="0"/>
      </font>
    </dxf>
    <dxf>
      <font>
        <b/>
        <i val="0"/>
        <condense val="0"/>
        <extend val="0"/>
      </font>
    </dxf>
    <dxf>
      <font>
        <b/>
        <i val="0"/>
        <condense val="0"/>
        <extend val="0"/>
      </font>
    </dxf>
    <dxf>
      <font>
        <b/>
        <i val="0"/>
        <condense val="0"/>
        <extend val="0"/>
        <color indexed="8"/>
      </font>
      <fill>
        <patternFill>
          <bgColor indexed="42"/>
        </patternFill>
      </fill>
    </dxf>
    <dxf>
      <font>
        <b val="0"/>
        <i val="0"/>
        <condense val="0"/>
        <extend val="0"/>
      </font>
    </dxf>
    <dxf>
      <font>
        <i val="0"/>
        <condense val="0"/>
        <extend val="0"/>
        <color indexed="9"/>
      </font>
      <fill>
        <patternFill>
          <bgColor indexed="42"/>
        </patternFill>
      </fill>
    </dxf>
    <dxf>
      <font>
        <b/>
        <i val="0"/>
        <condense val="0"/>
        <extend val="0"/>
      </font>
    </dxf>
    <dxf>
      <font>
        <b/>
        <i val="0"/>
        <condense val="0"/>
        <extend val="0"/>
      </font>
    </dxf>
    <dxf>
      <font>
        <b/>
        <i val="0"/>
        <condense val="0"/>
        <extend val="0"/>
      </font>
    </dxf>
    <dxf>
      <font>
        <b/>
        <i val="0"/>
        <condense val="0"/>
        <extend val="0"/>
      </font>
    </dxf>
    <dxf>
      <font>
        <i val="0"/>
        <condense val="0"/>
        <extend val="0"/>
        <color indexed="11"/>
      </font>
    </dxf>
    <dxf>
      <font>
        <b/>
        <i val="0"/>
        <condense val="0"/>
        <extend val="0"/>
        <color indexed="11"/>
      </font>
    </dxf>
    <dxf>
      <font>
        <b val="0"/>
        <i/>
        <condense val="0"/>
        <extend val="0"/>
        <color indexed="10"/>
      </font>
    </dxf>
    <dxf>
      <font>
        <i val="0"/>
        <condense val="0"/>
        <extend val="0"/>
        <color indexed="9"/>
      </font>
    </dxf>
  </dxfs>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image" Target="../media/image3.gif"/><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3" Type="http://schemas.openxmlformats.org/officeDocument/2006/relationships/image" Target="../media/image2.jpeg"/><Relationship Id="rId2" Type="http://schemas.openxmlformats.org/officeDocument/2006/relationships/image" Target="../media/image3.gif"/><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3" Type="http://schemas.openxmlformats.org/officeDocument/2006/relationships/image" Target="../media/image2.jpeg"/><Relationship Id="rId2" Type="http://schemas.openxmlformats.org/officeDocument/2006/relationships/image" Target="../media/image3.gif"/><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15</xdr:col>
      <xdr:colOff>0</xdr:colOff>
      <xdr:row>59</xdr:row>
      <xdr:rowOff>0</xdr:rowOff>
    </xdr:from>
    <xdr:to>
      <xdr:col>17</xdr:col>
      <xdr:colOff>167640</xdr:colOff>
      <xdr:row>67</xdr:row>
      <xdr:rowOff>99060</xdr:rowOff>
    </xdr:to>
    <xdr:sp macro="" textlink="">
      <xdr:nvSpPr>
        <xdr:cNvPr id="2056" name="AutoShape 8" descr="Image result for INDIAN WHEELCHAIR TENNIS LOGO"/>
        <xdr:cNvSpPr>
          <a:spLocks noChangeAspect="1" noChangeArrowheads="1"/>
        </xdr:cNvSpPr>
      </xdr:nvSpPr>
      <xdr:spPr bwMode="auto">
        <a:xfrm>
          <a:off x="6164580" y="7330440"/>
          <a:ext cx="1013460" cy="1074420"/>
        </a:xfrm>
        <a:prstGeom prst="rect">
          <a:avLst/>
        </a:prstGeom>
        <a:noFill/>
      </xdr:spPr>
    </xdr:sp>
    <xdr:clientData/>
  </xdr:twoCellAnchor>
  <xdr:twoCellAnchor editAs="oneCell">
    <xdr:from>
      <xdr:col>9</xdr:col>
      <xdr:colOff>266700</xdr:colOff>
      <xdr:row>72</xdr:row>
      <xdr:rowOff>0</xdr:rowOff>
    </xdr:from>
    <xdr:to>
      <xdr:col>11</xdr:col>
      <xdr:colOff>495300</xdr:colOff>
      <xdr:row>78</xdr:row>
      <xdr:rowOff>7620</xdr:rowOff>
    </xdr:to>
    <xdr:pic>
      <xdr:nvPicPr>
        <xdr:cNvPr id="3" name="Picture 2" descr="IWTT+_+L_0.tmp"/>
        <xdr:cNvPicPr>
          <a:picLocks/>
        </xdr:cNvPicPr>
      </xdr:nvPicPr>
      <xdr:blipFill>
        <a:blip xmlns:r="http://schemas.openxmlformats.org/officeDocument/2006/relationships" r:embed="rId1"/>
        <a:stretch>
          <a:fillRect/>
        </a:stretch>
      </xdr:blipFill>
      <xdr:spPr>
        <a:xfrm>
          <a:off x="3893820" y="8869680"/>
          <a:ext cx="1074420" cy="693420"/>
        </a:xfrm>
        <a:prstGeom prst="rect">
          <a:avLst/>
        </a:prstGeom>
      </xdr:spPr>
    </xdr:pic>
    <xdr:clientData/>
  </xdr:twoCellAnchor>
  <xdr:twoCellAnchor editAs="oneCell">
    <xdr:from>
      <xdr:col>13</xdr:col>
      <xdr:colOff>685800</xdr:colOff>
      <xdr:row>0</xdr:row>
      <xdr:rowOff>0</xdr:rowOff>
    </xdr:from>
    <xdr:to>
      <xdr:col>15</xdr:col>
      <xdr:colOff>721994</xdr:colOff>
      <xdr:row>1</xdr:row>
      <xdr:rowOff>165735</xdr:rowOff>
    </xdr:to>
    <xdr:pic>
      <xdr:nvPicPr>
        <xdr:cNvPr id="4" name="Picture 3" descr="http://www.aitatennis.com/images/logo.jpg"/>
        <xdr:cNvPicPr/>
      </xdr:nvPicPr>
      <xdr:blipFill>
        <a:blip xmlns:r="http://schemas.openxmlformats.org/officeDocument/2006/relationships" r:embed="rId2">
          <a:extLst>
            <a:ext uri="{28A0092B-C50C-407E-A947-70E740481C1C}">
              <a14:useLocalDpi xmlns:lc="http://schemas.openxmlformats.org/drawingml/2006/lockedCanvas" xmlns:pic="http://schemas.openxmlformats.org/drawingml/2006/picture" xmlns:a14="http://schemas.microsoft.com/office/drawing/2010/main" xmlns:wps="http://schemas.microsoft.com/office/word/2010/wordprocessingShape" xmlns:wne="http://schemas.microsoft.com/office/word/2006/wordml" xmlns:wpi="http://schemas.microsoft.com/office/word/2010/wordprocessingInk" xmlns:wpg="http://schemas.microsoft.com/office/word/2010/wordprocessingGroup" xmlns:w14="http://schemas.microsoft.com/office/word/2010/wordml" xmlns:w="http://schemas.openxmlformats.org/wordprocessingml/2006/main" xmlns:w10="urn:schemas-microsoft-com:office:word" xmlns:wp="http://schemas.openxmlformats.org/drawingml/2006/wordprocessingDrawing" xmlns:wp14="http://schemas.microsoft.com/office/word/2010/wordprocessingDrawing" xmlns:v="urn:schemas-microsoft-com:vml" xmlns:m="http://schemas.openxmlformats.org/officeDocument/2006/math" xmlns:o="urn:schemas-microsoft-com:office:office" xmlns:mc="http://schemas.openxmlformats.org/markup-compatibility/2006" xmlns:wpc="http://schemas.microsoft.com/office/word/2010/wordprocessingCanvas" xmlns="" val="0"/>
            </a:ext>
          </a:extLst>
        </a:blip>
        <a:srcRect/>
        <a:stretch>
          <a:fillRect/>
        </a:stretch>
      </xdr:blipFill>
      <xdr:spPr bwMode="auto">
        <a:xfrm>
          <a:off x="6004560" y="0"/>
          <a:ext cx="882014" cy="440055"/>
        </a:xfrm>
        <a:prstGeom prst="rect">
          <a:avLst/>
        </a:prstGeom>
        <a:noFill/>
        <a:ln>
          <a:noFill/>
        </a:ln>
      </xdr:spPr>
    </xdr:pic>
    <xdr:clientData/>
  </xdr:twoCellAnchor>
  <xdr:twoCellAnchor editAs="oneCell">
    <xdr:from>
      <xdr:col>11</xdr:col>
      <xdr:colOff>327660</xdr:colOff>
      <xdr:row>34</xdr:row>
      <xdr:rowOff>99060</xdr:rowOff>
    </xdr:from>
    <xdr:to>
      <xdr:col>13</xdr:col>
      <xdr:colOff>70485</xdr:colOff>
      <xdr:row>40</xdr:row>
      <xdr:rowOff>51435</xdr:rowOff>
    </xdr:to>
    <xdr:pic>
      <xdr:nvPicPr>
        <xdr:cNvPr id="5" name="Picture 4" descr="http://www.tn-tennis.com/LOGO_TNTA.GIF"/>
        <xdr:cNvPicPr/>
      </xdr:nvPicPr>
      <xdr:blipFill>
        <a:blip xmlns:r="http://schemas.openxmlformats.org/officeDocument/2006/relationships" r:embed="rId3">
          <a:extLst>
            <a:ext uri="{28A0092B-C50C-407E-A947-70E740481C1C}">
              <a14:useLocalDpi xmlns="" xmlns:wpc="http://schemas.microsoft.com/office/word/2010/wordprocessingCanvas" xmlns:mc="http://schemas.openxmlformats.org/markup-compatibility/2006" xmlns:o="urn:schemas-microsoft-com:office:office" xmlns:m="http://schemas.openxmlformats.org/officeDocument/2006/math" xmlns:v="urn:schemas-microsoft-com:vml" xmlns:wp14="http://schemas.microsoft.com/office/word/2010/wordprocessingDrawing" xmlns:wp="http://schemas.openxmlformats.org/drawingml/2006/wordprocessingDrawing" xmlns:w10="urn:schemas-microsoft-com:office:word" xmlns:w="http://schemas.openxmlformats.org/wordprocessingml/2006/main" xmlns:w14="http://schemas.microsoft.com/office/word/2010/wordml" xmlns:wpg="http://schemas.microsoft.com/office/word/2010/wordprocessingGroup" xmlns:wpi="http://schemas.microsoft.com/office/word/2010/wordprocessingInk" xmlns:wne="http://schemas.microsoft.com/office/word/2006/wordml" xmlns:wps="http://schemas.microsoft.com/office/word/2010/wordprocessingShape" xmlns:a14="http://schemas.microsoft.com/office/drawing/2010/main" xmlns:pic="http://schemas.openxmlformats.org/drawingml/2006/picture" xmlns:lc="http://schemas.openxmlformats.org/drawingml/2006/lockedCanvas" val="0"/>
            </a:ext>
          </a:extLst>
        </a:blip>
        <a:srcRect/>
        <a:stretch>
          <a:fillRect/>
        </a:stretch>
      </xdr:blipFill>
      <xdr:spPr bwMode="auto">
        <a:xfrm>
          <a:off x="4800600" y="4381500"/>
          <a:ext cx="588645" cy="683895"/>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19</xdr:col>
      <xdr:colOff>0</xdr:colOff>
      <xdr:row>56</xdr:row>
      <xdr:rowOff>0</xdr:rowOff>
    </xdr:from>
    <xdr:to>
      <xdr:col>21</xdr:col>
      <xdr:colOff>396240</xdr:colOff>
      <xdr:row>62</xdr:row>
      <xdr:rowOff>76200</xdr:rowOff>
    </xdr:to>
    <xdr:sp macro="" textlink="">
      <xdr:nvSpPr>
        <xdr:cNvPr id="1029" name="AutoShape 5" descr="Image result for INDIAN WHEELCHAIR TENNIS LOGO"/>
        <xdr:cNvSpPr>
          <a:spLocks noChangeAspect="1" noChangeArrowheads="1"/>
        </xdr:cNvSpPr>
      </xdr:nvSpPr>
      <xdr:spPr bwMode="auto">
        <a:xfrm>
          <a:off x="8039100" y="6972300"/>
          <a:ext cx="1005840" cy="807720"/>
        </a:xfrm>
        <a:prstGeom prst="rect">
          <a:avLst/>
        </a:prstGeom>
        <a:noFill/>
      </xdr:spPr>
    </xdr:sp>
    <xdr:clientData/>
  </xdr:twoCellAnchor>
  <xdr:twoCellAnchor editAs="oneCell">
    <xdr:from>
      <xdr:col>15</xdr:col>
      <xdr:colOff>0</xdr:colOff>
      <xdr:row>55</xdr:row>
      <xdr:rowOff>99060</xdr:rowOff>
    </xdr:from>
    <xdr:to>
      <xdr:col>18</xdr:col>
      <xdr:colOff>53340</xdr:colOff>
      <xdr:row>60</xdr:row>
      <xdr:rowOff>60960</xdr:rowOff>
    </xdr:to>
    <xdr:sp macro="" textlink="">
      <xdr:nvSpPr>
        <xdr:cNvPr id="1030" name="AutoShape 6" descr="Image result for INDIAN WHEELCHAIR TENNIS LOGO"/>
        <xdr:cNvSpPr>
          <a:spLocks noChangeAspect="1" noChangeArrowheads="1"/>
        </xdr:cNvSpPr>
      </xdr:nvSpPr>
      <xdr:spPr bwMode="auto">
        <a:xfrm>
          <a:off x="6598920" y="6949440"/>
          <a:ext cx="899160" cy="571500"/>
        </a:xfrm>
        <a:prstGeom prst="rect">
          <a:avLst/>
        </a:prstGeom>
        <a:noFill/>
      </xdr:spPr>
    </xdr:sp>
    <xdr:clientData/>
  </xdr:twoCellAnchor>
  <xdr:twoCellAnchor editAs="oneCell">
    <xdr:from>
      <xdr:col>18</xdr:col>
      <xdr:colOff>0</xdr:colOff>
      <xdr:row>59</xdr:row>
      <xdr:rowOff>0</xdr:rowOff>
    </xdr:from>
    <xdr:to>
      <xdr:col>18</xdr:col>
      <xdr:colOff>304800</xdr:colOff>
      <xdr:row>61</xdr:row>
      <xdr:rowOff>60960</xdr:rowOff>
    </xdr:to>
    <xdr:sp macro="" textlink="">
      <xdr:nvSpPr>
        <xdr:cNvPr id="1031" name="AutoShape 7" descr="Image result for INDIAN WHEELCHAIR TENNIS LOGO"/>
        <xdr:cNvSpPr>
          <a:spLocks noChangeAspect="1" noChangeArrowheads="1"/>
        </xdr:cNvSpPr>
      </xdr:nvSpPr>
      <xdr:spPr bwMode="auto">
        <a:xfrm>
          <a:off x="7444740" y="7338060"/>
          <a:ext cx="304800" cy="304800"/>
        </a:xfrm>
        <a:prstGeom prst="rect">
          <a:avLst/>
        </a:prstGeom>
        <a:noFill/>
      </xdr:spPr>
    </xdr:sp>
    <xdr:clientData/>
  </xdr:twoCellAnchor>
  <xdr:twoCellAnchor editAs="oneCell">
    <xdr:from>
      <xdr:col>18</xdr:col>
      <xdr:colOff>0</xdr:colOff>
      <xdr:row>55</xdr:row>
      <xdr:rowOff>0</xdr:rowOff>
    </xdr:from>
    <xdr:to>
      <xdr:col>18</xdr:col>
      <xdr:colOff>304800</xdr:colOff>
      <xdr:row>57</xdr:row>
      <xdr:rowOff>60960</xdr:rowOff>
    </xdr:to>
    <xdr:sp macro="" textlink="">
      <xdr:nvSpPr>
        <xdr:cNvPr id="1032" name="AutoShape 8" descr="Image result for INDIAN WHEELCHAIR TENNIS LOGO"/>
        <xdr:cNvSpPr>
          <a:spLocks noChangeAspect="1" noChangeArrowheads="1"/>
        </xdr:cNvSpPr>
      </xdr:nvSpPr>
      <xdr:spPr bwMode="auto">
        <a:xfrm>
          <a:off x="7444740" y="6850380"/>
          <a:ext cx="304800" cy="304800"/>
        </a:xfrm>
        <a:prstGeom prst="rect">
          <a:avLst/>
        </a:prstGeom>
        <a:noFill/>
      </xdr:spPr>
    </xdr:sp>
    <xdr:clientData/>
  </xdr:twoCellAnchor>
  <xdr:twoCellAnchor editAs="oneCell">
    <xdr:from>
      <xdr:col>9</xdr:col>
      <xdr:colOff>274320</xdr:colOff>
      <xdr:row>72</xdr:row>
      <xdr:rowOff>22860</xdr:rowOff>
    </xdr:from>
    <xdr:to>
      <xdr:col>11</xdr:col>
      <xdr:colOff>502920</xdr:colOff>
      <xdr:row>78</xdr:row>
      <xdr:rowOff>30480</xdr:rowOff>
    </xdr:to>
    <xdr:pic>
      <xdr:nvPicPr>
        <xdr:cNvPr id="6" name="Picture 5" descr="IWTT+_+L_0.tmp"/>
        <xdr:cNvPicPr>
          <a:picLocks/>
        </xdr:cNvPicPr>
      </xdr:nvPicPr>
      <xdr:blipFill>
        <a:blip xmlns:r="http://schemas.openxmlformats.org/officeDocument/2006/relationships" r:embed="rId1"/>
        <a:stretch>
          <a:fillRect/>
        </a:stretch>
      </xdr:blipFill>
      <xdr:spPr>
        <a:xfrm>
          <a:off x="4335780" y="8907780"/>
          <a:ext cx="1074420" cy="693420"/>
        </a:xfrm>
        <a:prstGeom prst="rect">
          <a:avLst/>
        </a:prstGeom>
      </xdr:spPr>
    </xdr:pic>
    <xdr:clientData/>
  </xdr:twoCellAnchor>
  <xdr:twoCellAnchor editAs="oneCell">
    <xdr:from>
      <xdr:col>11</xdr:col>
      <xdr:colOff>525780</xdr:colOff>
      <xdr:row>35</xdr:row>
      <xdr:rowOff>15240</xdr:rowOff>
    </xdr:from>
    <xdr:to>
      <xdr:col>13</xdr:col>
      <xdr:colOff>268605</xdr:colOff>
      <xdr:row>40</xdr:row>
      <xdr:rowOff>89535</xdr:rowOff>
    </xdr:to>
    <xdr:pic>
      <xdr:nvPicPr>
        <xdr:cNvPr id="7" name="Picture 6" descr="http://www.tn-tennis.com/LOGO_TNTA.GIF"/>
        <xdr:cNvPicPr/>
      </xdr:nvPicPr>
      <xdr:blipFill>
        <a:blip xmlns:r="http://schemas.openxmlformats.org/officeDocument/2006/relationships" r:embed="rId2">
          <a:extLst>
            <a:ext uri="{28A0092B-C50C-407E-A947-70E740481C1C}">
              <a14:useLocalDpi xmlns="" xmlns:wpc="http://schemas.microsoft.com/office/word/2010/wordprocessingCanvas" xmlns:mc="http://schemas.openxmlformats.org/markup-compatibility/2006" xmlns:o="urn:schemas-microsoft-com:office:office" xmlns:m="http://schemas.openxmlformats.org/officeDocument/2006/math" xmlns:v="urn:schemas-microsoft-com:vml" xmlns:wp14="http://schemas.microsoft.com/office/word/2010/wordprocessingDrawing" xmlns:wp="http://schemas.openxmlformats.org/drawingml/2006/wordprocessingDrawing" xmlns:w10="urn:schemas-microsoft-com:office:word" xmlns:w="http://schemas.openxmlformats.org/wordprocessingml/2006/main" xmlns:w14="http://schemas.microsoft.com/office/word/2010/wordml" xmlns:wpg="http://schemas.microsoft.com/office/word/2010/wordprocessingGroup" xmlns:wpi="http://schemas.microsoft.com/office/word/2010/wordprocessingInk" xmlns:wne="http://schemas.microsoft.com/office/word/2006/wordml" xmlns:wps="http://schemas.microsoft.com/office/word/2010/wordprocessingShape" xmlns:a14="http://schemas.microsoft.com/office/drawing/2010/main" xmlns:pic="http://schemas.openxmlformats.org/drawingml/2006/picture" xmlns:lc="http://schemas.openxmlformats.org/drawingml/2006/lockedCanvas" val="0"/>
            </a:ext>
          </a:extLst>
        </a:blip>
        <a:srcRect/>
        <a:stretch>
          <a:fillRect/>
        </a:stretch>
      </xdr:blipFill>
      <xdr:spPr bwMode="auto">
        <a:xfrm>
          <a:off x="5433060" y="4427220"/>
          <a:ext cx="588645" cy="683895"/>
        </a:xfrm>
        <a:prstGeom prst="rect">
          <a:avLst/>
        </a:prstGeom>
        <a:noFill/>
        <a:ln>
          <a:noFill/>
        </a:ln>
      </xdr:spPr>
    </xdr:pic>
    <xdr:clientData/>
  </xdr:twoCellAnchor>
  <xdr:twoCellAnchor editAs="oneCell">
    <xdr:from>
      <xdr:col>13</xdr:col>
      <xdr:colOff>701040</xdr:colOff>
      <xdr:row>0</xdr:row>
      <xdr:rowOff>0</xdr:rowOff>
    </xdr:from>
    <xdr:to>
      <xdr:col>16</xdr:col>
      <xdr:colOff>5714</xdr:colOff>
      <xdr:row>1</xdr:row>
      <xdr:rowOff>165735</xdr:rowOff>
    </xdr:to>
    <xdr:pic>
      <xdr:nvPicPr>
        <xdr:cNvPr id="8" name="Picture 7" descr="http://www.aitatennis.com/images/logo.jpg"/>
        <xdr:cNvPicPr/>
      </xdr:nvPicPr>
      <xdr:blipFill>
        <a:blip xmlns:r="http://schemas.openxmlformats.org/officeDocument/2006/relationships" r:embed="rId3">
          <a:extLst>
            <a:ext uri="{28A0092B-C50C-407E-A947-70E740481C1C}">
              <a14:useLocalDpi xmlns:lc="http://schemas.openxmlformats.org/drawingml/2006/lockedCanvas" xmlns:pic="http://schemas.openxmlformats.org/drawingml/2006/picture" xmlns:a14="http://schemas.microsoft.com/office/drawing/2010/main" xmlns:wps="http://schemas.microsoft.com/office/word/2010/wordprocessingShape" xmlns:wne="http://schemas.microsoft.com/office/word/2006/wordml" xmlns:wpi="http://schemas.microsoft.com/office/word/2010/wordprocessingInk" xmlns:wpg="http://schemas.microsoft.com/office/word/2010/wordprocessingGroup" xmlns:w14="http://schemas.microsoft.com/office/word/2010/wordml" xmlns:w="http://schemas.openxmlformats.org/wordprocessingml/2006/main" xmlns:w10="urn:schemas-microsoft-com:office:word" xmlns:wp="http://schemas.openxmlformats.org/drawingml/2006/wordprocessingDrawing" xmlns:wp14="http://schemas.microsoft.com/office/word/2010/wordprocessingDrawing" xmlns:v="urn:schemas-microsoft-com:vml" xmlns:m="http://schemas.openxmlformats.org/officeDocument/2006/math" xmlns:o="urn:schemas-microsoft-com:office:office" xmlns:mc="http://schemas.openxmlformats.org/markup-compatibility/2006" xmlns:wpc="http://schemas.microsoft.com/office/word/2010/wordprocessingCanvas" xmlns="" val="0"/>
            </a:ext>
          </a:extLst>
        </a:blip>
        <a:srcRect/>
        <a:stretch>
          <a:fillRect/>
        </a:stretch>
      </xdr:blipFill>
      <xdr:spPr bwMode="auto">
        <a:xfrm>
          <a:off x="6454140" y="0"/>
          <a:ext cx="882014" cy="440055"/>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8</xdr:col>
      <xdr:colOff>998220</xdr:colOff>
      <xdr:row>0</xdr:row>
      <xdr:rowOff>129540</xdr:rowOff>
    </xdr:from>
    <xdr:to>
      <xdr:col>9</xdr:col>
      <xdr:colOff>1051560</xdr:colOff>
      <xdr:row>4</xdr:row>
      <xdr:rowOff>76200</xdr:rowOff>
    </xdr:to>
    <xdr:pic>
      <xdr:nvPicPr>
        <xdr:cNvPr id="2" name="Picture 1" descr="IWTT+_+L_0.tmp"/>
        <xdr:cNvPicPr>
          <a:picLocks/>
        </xdr:cNvPicPr>
      </xdr:nvPicPr>
      <xdr:blipFill>
        <a:blip xmlns:r="http://schemas.openxmlformats.org/officeDocument/2006/relationships" r:embed="rId1"/>
        <a:stretch>
          <a:fillRect/>
        </a:stretch>
      </xdr:blipFill>
      <xdr:spPr>
        <a:xfrm>
          <a:off x="8656320" y="129540"/>
          <a:ext cx="1074420" cy="693420"/>
        </a:xfrm>
        <a:prstGeom prst="rect">
          <a:avLst/>
        </a:prstGeom>
      </xdr:spPr>
    </xdr:pic>
    <xdr:clientData/>
  </xdr:twoCellAnchor>
  <xdr:twoCellAnchor editAs="oneCell">
    <xdr:from>
      <xdr:col>6</xdr:col>
      <xdr:colOff>838200</xdr:colOff>
      <xdr:row>1</xdr:row>
      <xdr:rowOff>7620</xdr:rowOff>
    </xdr:from>
    <xdr:to>
      <xdr:col>7</xdr:col>
      <xdr:colOff>459105</xdr:colOff>
      <xdr:row>4</xdr:row>
      <xdr:rowOff>127635</xdr:rowOff>
    </xdr:to>
    <xdr:pic>
      <xdr:nvPicPr>
        <xdr:cNvPr id="3" name="Picture 2" descr="http://www.tn-tennis.com/LOGO_TNTA.GIF"/>
        <xdr:cNvPicPr/>
      </xdr:nvPicPr>
      <xdr:blipFill>
        <a:blip xmlns:r="http://schemas.openxmlformats.org/officeDocument/2006/relationships" r:embed="rId2">
          <a:extLst>
            <a:ext uri="{28A0092B-C50C-407E-A947-70E740481C1C}">
              <a14:useLocalDpi xmlns="" xmlns:wpc="http://schemas.microsoft.com/office/word/2010/wordprocessingCanvas" xmlns:mc="http://schemas.openxmlformats.org/markup-compatibility/2006" xmlns:o="urn:schemas-microsoft-com:office:office" xmlns:m="http://schemas.openxmlformats.org/officeDocument/2006/math" xmlns:v="urn:schemas-microsoft-com:vml" xmlns:wp14="http://schemas.microsoft.com/office/word/2010/wordprocessingDrawing" xmlns:wp="http://schemas.openxmlformats.org/drawingml/2006/wordprocessingDrawing" xmlns:w10="urn:schemas-microsoft-com:office:word" xmlns:w="http://schemas.openxmlformats.org/wordprocessingml/2006/main" xmlns:w14="http://schemas.microsoft.com/office/word/2010/wordml" xmlns:wpg="http://schemas.microsoft.com/office/word/2010/wordprocessingGroup" xmlns:wpi="http://schemas.microsoft.com/office/word/2010/wordprocessingInk" xmlns:wne="http://schemas.microsoft.com/office/word/2006/wordml" xmlns:wps="http://schemas.microsoft.com/office/word/2010/wordprocessingShape" xmlns:a14="http://schemas.microsoft.com/office/drawing/2010/main" xmlns:pic="http://schemas.openxmlformats.org/drawingml/2006/picture" xmlns:lc="http://schemas.openxmlformats.org/drawingml/2006/lockedCanvas" val="0"/>
            </a:ext>
          </a:extLst>
        </a:blip>
        <a:srcRect/>
        <a:stretch>
          <a:fillRect/>
        </a:stretch>
      </xdr:blipFill>
      <xdr:spPr bwMode="auto">
        <a:xfrm>
          <a:off x="6454140" y="190500"/>
          <a:ext cx="588645" cy="683895"/>
        </a:xfrm>
        <a:prstGeom prst="rect">
          <a:avLst/>
        </a:prstGeom>
        <a:noFill/>
        <a:ln>
          <a:noFill/>
        </a:ln>
      </xdr:spPr>
    </xdr:pic>
    <xdr:clientData/>
  </xdr:twoCellAnchor>
  <xdr:twoCellAnchor editAs="oneCell">
    <xdr:from>
      <xdr:col>7</xdr:col>
      <xdr:colOff>853440</xdr:colOff>
      <xdr:row>1</xdr:row>
      <xdr:rowOff>83820</xdr:rowOff>
    </xdr:from>
    <xdr:to>
      <xdr:col>8</xdr:col>
      <xdr:colOff>661034</xdr:colOff>
      <xdr:row>3</xdr:row>
      <xdr:rowOff>142875</xdr:rowOff>
    </xdr:to>
    <xdr:pic>
      <xdr:nvPicPr>
        <xdr:cNvPr id="4" name="Picture 3" descr="http://www.aitatennis.com/images/logo.jpg"/>
        <xdr:cNvPicPr/>
      </xdr:nvPicPr>
      <xdr:blipFill>
        <a:blip xmlns:r="http://schemas.openxmlformats.org/officeDocument/2006/relationships" r:embed="rId3">
          <a:extLst>
            <a:ext uri="{28A0092B-C50C-407E-A947-70E740481C1C}">
              <a14:useLocalDpi xmlns:lc="http://schemas.openxmlformats.org/drawingml/2006/lockedCanvas" xmlns:pic="http://schemas.openxmlformats.org/drawingml/2006/picture" xmlns:a14="http://schemas.microsoft.com/office/drawing/2010/main" xmlns:wps="http://schemas.microsoft.com/office/word/2010/wordprocessingShape" xmlns:wne="http://schemas.microsoft.com/office/word/2006/wordml" xmlns:wpi="http://schemas.microsoft.com/office/word/2010/wordprocessingInk" xmlns:wpg="http://schemas.microsoft.com/office/word/2010/wordprocessingGroup" xmlns:w14="http://schemas.microsoft.com/office/word/2010/wordml" xmlns:w="http://schemas.openxmlformats.org/wordprocessingml/2006/main" xmlns:w10="urn:schemas-microsoft-com:office:word" xmlns:wp="http://schemas.openxmlformats.org/drawingml/2006/wordprocessingDrawing" xmlns:wp14="http://schemas.microsoft.com/office/word/2010/wordprocessingDrawing" xmlns:v="urn:schemas-microsoft-com:vml" xmlns:m="http://schemas.openxmlformats.org/officeDocument/2006/math" xmlns:o="urn:schemas-microsoft-com:office:office" xmlns:mc="http://schemas.openxmlformats.org/markup-compatibility/2006" xmlns:wpc="http://schemas.microsoft.com/office/word/2010/wordprocessingCanvas" xmlns="" val="0"/>
            </a:ext>
          </a:extLst>
        </a:blip>
        <a:srcRect/>
        <a:stretch>
          <a:fillRect/>
        </a:stretch>
      </xdr:blipFill>
      <xdr:spPr bwMode="auto">
        <a:xfrm>
          <a:off x="7437120" y="266700"/>
          <a:ext cx="882014" cy="440055"/>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BOYS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marina%20open%202019/BOYS1.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Important"/>
      <sheetName val="Week SetUp"/>
      <sheetName val="SetUp Officials"/>
      <sheetName val="CHECKLIST"/>
      <sheetName val="Cover page"/>
      <sheetName val="Referee's Report"/>
      <sheetName val="Plr Notice"/>
      <sheetName val="Boys Plr List"/>
      <sheetName val="Girls Plr List"/>
      <sheetName val="Boys Si Main Draw Sign-in sheet"/>
      <sheetName val="Boys Si Main Draw Prep"/>
      <sheetName val="Boys Si Main 16"/>
      <sheetName val="MEN SINGLES"/>
      <sheetName val="Boys Si Main 48&amp;64"/>
      <sheetName val="Boys Si Main 96&amp;128"/>
      <sheetName val="Girl Si Main Draw Sign-in sh"/>
      <sheetName val="Girls Si Main Draw Prep"/>
      <sheetName val="Girls Si Main 16"/>
      <sheetName val="Girls Si Main 24&amp;32"/>
      <sheetName val="Girls Si Main 48&amp;64"/>
      <sheetName val="Girls Si Main 96&amp;128"/>
      <sheetName val="Boys Si Qual Draw Sign-in sheet"/>
      <sheetName val="Boys Si Qual Draw Prep"/>
      <sheetName val="Boys Si Qual 16&gt;2"/>
      <sheetName val="Boys Si Qual 24&gt;2"/>
      <sheetName val="Boys Si Qual 32&gt;4"/>
      <sheetName val="Boys Si Qual 32&gt;8"/>
      <sheetName val="Boys Si Qual 48&gt;6"/>
      <sheetName val="Boys Si Qual 64&gt;8"/>
      <sheetName val="Boys Si Qual 96&amp;128&gt;8"/>
      <sheetName val="Girls Si Qual Draw Sign-in sh"/>
      <sheetName val="Girls Si Qual Draw Prep"/>
      <sheetName val="Girls Si Qual 16&gt;2"/>
      <sheetName val="Girls Si Qual 24&gt;2"/>
      <sheetName val="Girls Si Qual 32&gt;4"/>
      <sheetName val="Girls Si Qual 32&gt;8"/>
      <sheetName val="Girls Si Qual 48&gt;6"/>
      <sheetName val="Girls Si Qual 64&gt;8"/>
      <sheetName val="Girls Si Qual 96&amp;128&gt;8"/>
      <sheetName val="Boys Do Sign-in sheet"/>
      <sheetName val="Boys Do Main Draw Prep"/>
      <sheetName val="MEN DO"/>
      <sheetName val="Boys Do Main 24&amp;32"/>
      <sheetName val="Boys Do Main 48&amp;64"/>
      <sheetName val="Girls Do Sign-in sheet"/>
      <sheetName val="Girls Do Main Draw Prep"/>
      <sheetName val="Girls Do Main 16"/>
      <sheetName val="Girls Do Main 24&amp;32"/>
      <sheetName val="Girls Do Main 48&amp;64"/>
      <sheetName val="Plr List for OofP"/>
      <sheetName val="OofP 4 cts"/>
      <sheetName val="OofP 8 cts"/>
      <sheetName val="OofP list"/>
      <sheetName val="Practice Cts"/>
      <sheetName val="Boys Si LL List"/>
      <sheetName val="Girls Si LL List"/>
      <sheetName val="Boys Si Alt List"/>
      <sheetName val="Girls Si Alt List"/>
      <sheetName val="Boys Do Alt List"/>
      <sheetName val="Girls Do Alt List"/>
      <sheetName val="Offence Report"/>
      <sheetName val="Penalty card"/>
      <sheetName val="Medical Cert"/>
      <sheetName val="Unusual Ruling"/>
      <sheetName val="Country Codes"/>
      <sheetName val="ScCard Set3&amp;Front"/>
      <sheetName val="ScCard Set 1&amp;2"/>
      <sheetName val="ScCard Code etc."/>
      <sheetName val="Draw Help Sheet"/>
      <sheetName val="Si Main 32 (Hand)"/>
      <sheetName val="Si Qual 32 (Hand)"/>
      <sheetName val="Do Main 16 (Hand)"/>
      <sheetName val="BOYS1"/>
    </sheetNames>
    <definedNames>
      <definedName name="Jun_Hide_CU"/>
      <definedName name="Jun_Show_CU"/>
    </definedNames>
    <sheetDataSet>
      <sheetData sheetId="0"/>
      <sheetData sheetId="1"/>
      <sheetData sheetId="2">
        <row r="21">
          <cell r="P21" t="str">
            <v>Umpire</v>
          </cell>
        </row>
        <row r="22">
          <cell r="P22" t="str">
            <v xml:space="preserve"> </v>
          </cell>
        </row>
        <row r="23">
          <cell r="P23" t="str">
            <v xml:space="preserve"> </v>
          </cell>
        </row>
        <row r="24">
          <cell r="P24" t="str">
            <v xml:space="preserve"> </v>
          </cell>
        </row>
        <row r="25">
          <cell r="P25" t="str">
            <v xml:space="preserve"> </v>
          </cell>
        </row>
        <row r="26">
          <cell r="P26" t="str">
            <v xml:space="preserve"> </v>
          </cell>
        </row>
        <row r="27">
          <cell r="P27" t="str">
            <v xml:space="preserve"> </v>
          </cell>
        </row>
        <row r="28">
          <cell r="P28" t="str">
            <v xml:space="preserve"> </v>
          </cell>
        </row>
        <row r="29">
          <cell r="P29" t="str">
            <v xml:space="preserve"> </v>
          </cell>
        </row>
        <row r="30">
          <cell r="P30" t="str">
            <v>None</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row r="5">
          <cell r="V5">
            <v>4</v>
          </cell>
        </row>
        <row r="7">
          <cell r="A7" t="str">
            <v>Line</v>
          </cell>
          <cell r="B7" t="str">
            <v>Family name</v>
          </cell>
          <cell r="C7" t="str">
            <v>First name</v>
          </cell>
          <cell r="D7" t="str">
            <v>Nat.</v>
          </cell>
          <cell r="E7" t="str">
            <v>ITF 18
Rank</v>
          </cell>
          <cell r="F7" t="str">
            <v>Si Main
DA, SE, 16E, Q, LL</v>
          </cell>
          <cell r="G7" t="str">
            <v>Family name</v>
          </cell>
          <cell r="H7" t="str">
            <v>First name</v>
          </cell>
          <cell r="I7" t="str">
            <v>Nat.</v>
          </cell>
          <cell r="L7" t="str">
            <v>Status
No</v>
          </cell>
          <cell r="M7" t="str">
            <v>ITF 18
Rank</v>
          </cell>
          <cell r="N7" t="str">
            <v>Si Main
DA, SE, 16E, Q</v>
          </cell>
          <cell r="O7" t="str">
            <v>Seq
123</v>
          </cell>
          <cell r="P7" t="str">
            <v>Seq
abc</v>
          </cell>
          <cell r="Q7" t="str">
            <v>Acc
Pri-
ority</v>
          </cell>
          <cell r="R7" t="str">
            <v>Comb
Ranking</v>
          </cell>
          <cell r="S7" t="str">
            <v>Acc.
Tie-
Break</v>
          </cell>
          <cell r="T7" t="str">
            <v>Do Acc
status
DA,WC
A</v>
          </cell>
          <cell r="U7" t="str">
            <v>Display
Rank
ITF18</v>
          </cell>
          <cell r="V7" t="str">
            <v>Seed Pos</v>
          </cell>
        </row>
        <row r="8">
          <cell r="A8">
            <v>1</v>
          </cell>
          <cell r="B8" t="str">
            <v>Shekar Veeraswamy</v>
          </cell>
          <cell r="C8" t="str">
            <v>WC0018</v>
          </cell>
          <cell r="D8" t="str">
            <v>KA</v>
          </cell>
          <cell r="E8">
            <v>1</v>
          </cell>
          <cell r="G8" t="str">
            <v>S. Balachandar</v>
          </cell>
          <cell r="H8" t="str">
            <v>WC0006</v>
          </cell>
          <cell r="I8" t="str">
            <v>TN</v>
          </cell>
          <cell r="L8">
            <v>999</v>
          </cell>
          <cell r="M8">
            <v>1</v>
          </cell>
          <cell r="O8" t="str">
            <v>3</v>
          </cell>
          <cell r="P8" t="str">
            <v>a</v>
          </cell>
          <cell r="Q8" t="str">
            <v>3a</v>
          </cell>
          <cell r="R8">
            <v>2</v>
          </cell>
          <cell r="U8">
            <v>2</v>
          </cell>
          <cell r="V8">
            <v>1</v>
          </cell>
        </row>
        <row r="9">
          <cell r="A9">
            <v>2</v>
          </cell>
          <cell r="B9" t="str">
            <v>K Karthik</v>
          </cell>
          <cell r="C9" t="str">
            <v xml:space="preserve"> </v>
          </cell>
          <cell r="D9" t="str">
            <v>TN</v>
          </cell>
          <cell r="E9">
            <v>5</v>
          </cell>
          <cell r="G9" t="str">
            <v>Mariappan D</v>
          </cell>
          <cell r="H9" t="str">
            <v>WC0004</v>
          </cell>
          <cell r="I9" t="str">
            <v>TN</v>
          </cell>
          <cell r="L9">
            <v>999</v>
          </cell>
          <cell r="M9">
            <v>3</v>
          </cell>
          <cell r="O9" t="str">
            <v>3</v>
          </cell>
          <cell r="P9" t="str">
            <v>a</v>
          </cell>
          <cell r="Q9" t="str">
            <v>3a</v>
          </cell>
          <cell r="R9">
            <v>8</v>
          </cell>
          <cell r="U9">
            <v>8</v>
          </cell>
          <cell r="V9">
            <v>2</v>
          </cell>
        </row>
        <row r="10">
          <cell r="A10">
            <v>3</v>
          </cell>
          <cell r="B10" t="str">
            <v>Sathasivam Kannupayan</v>
          </cell>
          <cell r="C10" t="str">
            <v>WC0007</v>
          </cell>
          <cell r="D10" t="str">
            <v>TN</v>
          </cell>
          <cell r="E10">
            <v>4</v>
          </cell>
          <cell r="G10" t="str">
            <v>Anil D Almeida</v>
          </cell>
          <cell r="H10" t="str">
            <v>WC0025</v>
          </cell>
          <cell r="I10" t="str">
            <v>KA</v>
          </cell>
          <cell r="L10">
            <v>999</v>
          </cell>
          <cell r="M10">
            <v>8</v>
          </cell>
          <cell r="O10" t="str">
            <v>3</v>
          </cell>
          <cell r="P10" t="str">
            <v>a</v>
          </cell>
          <cell r="Q10" t="str">
            <v>3a</v>
          </cell>
          <cell r="R10">
            <v>12</v>
          </cell>
          <cell r="U10">
            <v>12</v>
          </cell>
          <cell r="V10">
            <v>3</v>
          </cell>
        </row>
        <row r="11">
          <cell r="A11">
            <v>4</v>
          </cell>
          <cell r="B11" t="str">
            <v>K. Keshavan</v>
          </cell>
          <cell r="C11" t="str">
            <v xml:space="preserve"> </v>
          </cell>
          <cell r="D11" t="str">
            <v>KA</v>
          </cell>
          <cell r="E11">
            <v>11</v>
          </cell>
          <cell r="G11" t="str">
            <v>Devagowda Anjinappa</v>
          </cell>
          <cell r="H11" t="str">
            <v>WC0027</v>
          </cell>
          <cell r="I11" t="str">
            <v>KA</v>
          </cell>
          <cell r="L11">
            <v>999</v>
          </cell>
          <cell r="M11">
            <v>7</v>
          </cell>
          <cell r="O11" t="str">
            <v>3</v>
          </cell>
          <cell r="P11" t="str">
            <v>a</v>
          </cell>
          <cell r="Q11" t="str">
            <v>3a</v>
          </cell>
          <cell r="R11">
            <v>18</v>
          </cell>
          <cell r="U11">
            <v>18</v>
          </cell>
          <cell r="V11">
            <v>4</v>
          </cell>
        </row>
        <row r="12">
          <cell r="A12">
            <v>5</v>
          </cell>
          <cell r="B12" t="str">
            <v>M. Gabriel</v>
          </cell>
          <cell r="C12" t="str">
            <v>WC0008</v>
          </cell>
          <cell r="D12" t="str">
            <v>TN</v>
          </cell>
          <cell r="E12">
            <v>15</v>
          </cell>
          <cell r="G12" t="str">
            <v>S. Sureshkumar</v>
          </cell>
          <cell r="H12" t="str">
            <v>WC0015</v>
          </cell>
          <cell r="I12" t="str">
            <v>TN</v>
          </cell>
          <cell r="L12">
            <v>999</v>
          </cell>
          <cell r="M12">
            <v>6</v>
          </cell>
          <cell r="O12" t="str">
            <v>3</v>
          </cell>
          <cell r="P12" t="str">
            <v>a</v>
          </cell>
          <cell r="Q12" t="str">
            <v>3a</v>
          </cell>
          <cell r="R12">
            <v>21</v>
          </cell>
          <cell r="U12">
            <v>21</v>
          </cell>
        </row>
        <row r="13">
          <cell r="A13">
            <v>6</v>
          </cell>
          <cell r="B13" t="str">
            <v>Basavaraj M Kundaragi</v>
          </cell>
          <cell r="C13" t="str">
            <v xml:space="preserve"> </v>
          </cell>
          <cell r="D13" t="str">
            <v>KA</v>
          </cell>
          <cell r="E13">
            <v>18</v>
          </cell>
          <cell r="G13" t="str">
            <v>Moulali M G</v>
          </cell>
          <cell r="H13" t="str">
            <v>WC0012</v>
          </cell>
          <cell r="I13" t="str">
            <v>KA</v>
          </cell>
          <cell r="L13">
            <v>999</v>
          </cell>
          <cell r="M13">
            <v>14</v>
          </cell>
          <cell r="O13" t="str">
            <v>3</v>
          </cell>
          <cell r="P13" t="str">
            <v>a</v>
          </cell>
          <cell r="Q13" t="str">
            <v>3a</v>
          </cell>
          <cell r="R13">
            <v>32</v>
          </cell>
          <cell r="U13">
            <v>32</v>
          </cell>
        </row>
        <row r="14">
          <cell r="A14">
            <v>7</v>
          </cell>
          <cell r="B14" t="str">
            <v xml:space="preserve">H. Madhusudan </v>
          </cell>
          <cell r="C14" t="str">
            <v>WC0017</v>
          </cell>
          <cell r="D14" t="str">
            <v>KA</v>
          </cell>
          <cell r="E14">
            <v>9</v>
          </cell>
          <cell r="G14" t="str">
            <v>Indra Jeet Pandey</v>
          </cell>
          <cell r="H14" t="str">
            <v xml:space="preserve"> </v>
          </cell>
          <cell r="I14" t="str">
            <v>TN</v>
          </cell>
          <cell r="L14">
            <v>999</v>
          </cell>
          <cell r="M14">
            <v>24</v>
          </cell>
          <cell r="O14" t="str">
            <v>3</v>
          </cell>
          <cell r="P14" t="str">
            <v>a</v>
          </cell>
          <cell r="Q14" t="str">
            <v>3a</v>
          </cell>
          <cell r="R14">
            <v>33</v>
          </cell>
          <cell r="U14">
            <v>33</v>
          </cell>
        </row>
        <row r="15">
          <cell r="A15">
            <v>8</v>
          </cell>
          <cell r="B15" t="str">
            <v>Abdul Gafar A</v>
          </cell>
          <cell r="C15" t="str">
            <v xml:space="preserve"> </v>
          </cell>
          <cell r="D15" t="str">
            <v>KA</v>
          </cell>
          <cell r="E15">
            <v>24</v>
          </cell>
          <cell r="G15" t="str">
            <v>Anjenappa M</v>
          </cell>
          <cell r="H15" t="str">
            <v xml:space="preserve"> </v>
          </cell>
          <cell r="I15" t="str">
            <v>KA</v>
          </cell>
          <cell r="L15">
            <v>999</v>
          </cell>
          <cell r="M15">
            <v>12</v>
          </cell>
          <cell r="O15" t="str">
            <v>3</v>
          </cell>
          <cell r="P15" t="str">
            <v>a</v>
          </cell>
          <cell r="Q15" t="str">
            <v>3a</v>
          </cell>
          <cell r="R15">
            <v>36</v>
          </cell>
          <cell r="U15">
            <v>36</v>
          </cell>
        </row>
        <row r="16">
          <cell r="A16">
            <v>9</v>
          </cell>
          <cell r="B16" t="str">
            <v>Indudhara B S</v>
          </cell>
          <cell r="C16" t="str">
            <v xml:space="preserve"> </v>
          </cell>
          <cell r="D16" t="str">
            <v>KA</v>
          </cell>
          <cell r="E16">
            <v>18</v>
          </cell>
          <cell r="G16" t="str">
            <v>Hanumanthappa D N</v>
          </cell>
          <cell r="H16" t="str">
            <v xml:space="preserve"> </v>
          </cell>
          <cell r="I16" t="str">
            <v>KA</v>
          </cell>
          <cell r="L16">
            <v>999</v>
          </cell>
          <cell r="M16">
            <v>18</v>
          </cell>
          <cell r="O16" t="str">
            <v>3</v>
          </cell>
          <cell r="P16" t="str">
            <v>a</v>
          </cell>
          <cell r="Q16" t="str">
            <v>3a</v>
          </cell>
          <cell r="R16">
            <v>36</v>
          </cell>
          <cell r="U16">
            <v>36</v>
          </cell>
        </row>
        <row r="17">
          <cell r="A17">
            <v>10</v>
          </cell>
          <cell r="B17" t="str">
            <v>M. Ganesan</v>
          </cell>
          <cell r="C17" t="str">
            <v>WC0001</v>
          </cell>
          <cell r="D17" t="str">
            <v>TN</v>
          </cell>
          <cell r="E17">
            <v>24</v>
          </cell>
          <cell r="G17" t="str">
            <v>Malayadri</v>
          </cell>
          <cell r="H17" t="str">
            <v xml:space="preserve"> </v>
          </cell>
          <cell r="I17" t="str">
            <v>KA</v>
          </cell>
          <cell r="L17">
            <v>999</v>
          </cell>
          <cell r="M17">
            <v>30</v>
          </cell>
          <cell r="O17" t="str">
            <v>3</v>
          </cell>
          <cell r="P17" t="str">
            <v>a</v>
          </cell>
          <cell r="Q17" t="str">
            <v>3a</v>
          </cell>
          <cell r="R17">
            <v>54</v>
          </cell>
          <cell r="U17">
            <v>54</v>
          </cell>
        </row>
        <row r="18">
          <cell r="A18">
            <v>11</v>
          </cell>
          <cell r="B18" t="str">
            <v>Arul M</v>
          </cell>
          <cell r="C18" t="str">
            <v xml:space="preserve"> </v>
          </cell>
          <cell r="D18" t="str">
            <v>TN</v>
          </cell>
          <cell r="E18" t="str">
            <v xml:space="preserve"> </v>
          </cell>
          <cell r="G18" t="str">
            <v>Alexander James S</v>
          </cell>
          <cell r="H18" t="str">
            <v>WC0033</v>
          </cell>
          <cell r="I18" t="str">
            <v>TN</v>
          </cell>
          <cell r="L18">
            <v>999</v>
          </cell>
          <cell r="M18">
            <v>12</v>
          </cell>
          <cell r="O18" t="str">
            <v>3</v>
          </cell>
          <cell r="P18" t="str">
            <v>a</v>
          </cell>
          <cell r="Q18" t="str">
            <v>3a</v>
          </cell>
          <cell r="R18" t="e">
            <v>#VALUE!</v>
          </cell>
          <cell r="U18" t="e">
            <v>#VALUE!</v>
          </cell>
        </row>
        <row r="19">
          <cell r="A19">
            <v>12</v>
          </cell>
          <cell r="B19" t="str">
            <v>Saravanan D</v>
          </cell>
          <cell r="C19" t="str">
            <v xml:space="preserve"> </v>
          </cell>
          <cell r="D19" t="str">
            <v>KA</v>
          </cell>
          <cell r="E19">
            <v>16</v>
          </cell>
          <cell r="G19" t="str">
            <v>Manojkanth Somasundaram</v>
          </cell>
          <cell r="H19" t="str">
            <v>WC0057</v>
          </cell>
          <cell r="I19" t="str">
            <v>TN</v>
          </cell>
          <cell r="L19">
            <v>999</v>
          </cell>
          <cell r="M19" t="str">
            <v xml:space="preserve"> </v>
          </cell>
          <cell r="O19" t="str">
            <v>3</v>
          </cell>
          <cell r="P19" t="str">
            <v>a</v>
          </cell>
          <cell r="Q19" t="str">
            <v>3a</v>
          </cell>
          <cell r="R19" t="e">
            <v>#VALUE!</v>
          </cell>
          <cell r="U19" t="e">
            <v>#VALUE!</v>
          </cell>
        </row>
        <row r="20">
          <cell r="A20">
            <v>13</v>
          </cell>
          <cell r="B20" t="str">
            <v>Pandurangaswamy BR</v>
          </cell>
          <cell r="C20" t="str">
            <v xml:space="preserve"> </v>
          </cell>
          <cell r="D20" t="str">
            <v>KA</v>
          </cell>
          <cell r="E20">
            <v>18</v>
          </cell>
          <cell r="G20" t="str">
            <v>Rudraprasanna M</v>
          </cell>
          <cell r="H20" t="str">
            <v xml:space="preserve"> </v>
          </cell>
          <cell r="I20" t="str">
            <v>KA</v>
          </cell>
          <cell r="L20">
            <v>999</v>
          </cell>
          <cell r="M20" t="str">
            <v xml:space="preserve"> </v>
          </cell>
          <cell r="O20" t="str">
            <v>3</v>
          </cell>
          <cell r="P20" t="str">
            <v>a</v>
          </cell>
          <cell r="Q20" t="str">
            <v>3a</v>
          </cell>
          <cell r="R20" t="e">
            <v>#VALUE!</v>
          </cell>
          <cell r="U20" t="e">
            <v>#VALUE!</v>
          </cell>
        </row>
        <row r="21">
          <cell r="A21">
            <v>14</v>
          </cell>
          <cell r="B21" t="str">
            <v>M. Karthik</v>
          </cell>
          <cell r="C21" t="str">
            <v xml:space="preserve"> </v>
          </cell>
          <cell r="D21" t="str">
            <v>TN</v>
          </cell>
          <cell r="E21" t="str">
            <v xml:space="preserve"> </v>
          </cell>
          <cell r="G21" t="str">
            <v>Rafik Ahamath S</v>
          </cell>
          <cell r="H21" t="str">
            <v xml:space="preserve"> </v>
          </cell>
          <cell r="I21" t="str">
            <v>TN</v>
          </cell>
          <cell r="L21">
            <v>999</v>
          </cell>
          <cell r="M21" t="str">
            <v xml:space="preserve"> </v>
          </cell>
          <cell r="O21" t="str">
            <v>3</v>
          </cell>
          <cell r="P21" t="str">
            <v>a</v>
          </cell>
          <cell r="Q21" t="str">
            <v>3a</v>
          </cell>
          <cell r="R21" t="e">
            <v>#VALUE!</v>
          </cell>
          <cell r="U21" t="e">
            <v>#VALUE!</v>
          </cell>
        </row>
        <row r="22">
          <cell r="A22">
            <v>15</v>
          </cell>
          <cell r="B22" t="str">
            <v>Shailendra Singh Rajput</v>
          </cell>
          <cell r="C22" t="str">
            <v xml:space="preserve"> </v>
          </cell>
          <cell r="D22" t="str">
            <v>UP</v>
          </cell>
          <cell r="E22" t="str">
            <v xml:space="preserve"> </v>
          </cell>
          <cell r="G22" t="str">
            <v>R. Sathyamoorthy</v>
          </cell>
          <cell r="H22" t="str">
            <v>WC0032</v>
          </cell>
          <cell r="I22" t="str">
            <v>TN</v>
          </cell>
          <cell r="L22">
            <v>999</v>
          </cell>
          <cell r="M22" t="str">
            <v xml:space="preserve"> </v>
          </cell>
          <cell r="O22" t="str">
            <v>3</v>
          </cell>
          <cell r="P22" t="str">
            <v>a</v>
          </cell>
          <cell r="Q22" t="str">
            <v>3a</v>
          </cell>
          <cell r="R22" t="e">
            <v>#VALUE!</v>
          </cell>
          <cell r="U22" t="e">
            <v>#VALUE!</v>
          </cell>
        </row>
        <row r="23">
          <cell r="A23">
            <v>16</v>
          </cell>
          <cell r="B23" t="str">
            <v>BYE</v>
          </cell>
          <cell r="G23" t="str">
            <v>BYE</v>
          </cell>
          <cell r="L23">
            <v>0</v>
          </cell>
          <cell r="O23">
            <v>0</v>
          </cell>
          <cell r="P23">
            <v>0</v>
          </cell>
          <cell r="Q23">
            <v>0</v>
          </cell>
          <cell r="R23">
            <v>0</v>
          </cell>
          <cell r="U23">
            <v>0</v>
          </cell>
        </row>
      </sheetData>
      <sheetData sheetId="41"/>
      <sheetData sheetId="42"/>
      <sheetData sheetId="43"/>
      <sheetData sheetId="44"/>
      <sheetData sheetId="45"/>
      <sheetData sheetId="46"/>
      <sheetData sheetId="47"/>
      <sheetData sheetId="48"/>
      <sheetData sheetId="49">
        <row r="7">
          <cell r="N7">
            <v>0</v>
          </cell>
        </row>
      </sheetData>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mportant"/>
      <sheetName val="Week SetUp"/>
      <sheetName val="SetUp Officials"/>
      <sheetName val="CHECKLIST"/>
      <sheetName val="Cover page"/>
      <sheetName val="Referee's Report"/>
      <sheetName val="Plr Notice"/>
      <sheetName val="Boys Plr List"/>
      <sheetName val="Girls Plr List"/>
      <sheetName val="Boys Si Main Draw Sign-in sheet"/>
      <sheetName val="Boys Si Main Draw Prep"/>
      <sheetName val="Boys Si Main 16"/>
      <sheetName val="MEN SINGLES"/>
      <sheetName val="Boys Si Main 48&amp;64"/>
      <sheetName val="Boys Si Main 96&amp;128"/>
      <sheetName val="Girl Si Main Draw Sign-in sh"/>
      <sheetName val="Girls Si Main Draw Prep"/>
      <sheetName val="Girls Si Main 16"/>
      <sheetName val="Girls Si Main 24&amp;32"/>
      <sheetName val="Girls Si Main 48&amp;64"/>
      <sheetName val="Girls Si Main 96&amp;128"/>
      <sheetName val="Boys Si Qual Draw Sign-in sheet"/>
      <sheetName val="Boys Si Qual Draw Prep"/>
      <sheetName val="Boys Si Qual 16&gt;2"/>
      <sheetName val="Boys Si Qual 24&gt;2"/>
      <sheetName val="Boys Si Qual 32&gt;4"/>
      <sheetName val="Boys Si Qual 32&gt;8"/>
      <sheetName val="Boys Si Qual 48&gt;6"/>
      <sheetName val="Boys Si Qual 64&gt;8"/>
      <sheetName val="Boys Si Qual 96&amp;128&gt;8"/>
      <sheetName val="Girls Si Qual Draw Sign-in sh"/>
      <sheetName val="Girls Si Qual Draw Prep"/>
      <sheetName val="Girls Si Qual 16&gt;2"/>
      <sheetName val="Girls Si Qual 24&gt;2"/>
      <sheetName val="Girls Si Qual 32&gt;4"/>
      <sheetName val="Girls Si Qual 32&gt;8"/>
      <sheetName val="Girls Si Qual 48&gt;6"/>
      <sheetName val="Girls Si Qual 64&gt;8"/>
      <sheetName val="Girls Si Qual 96&amp;128&gt;8"/>
      <sheetName val="Boys Do Sign-in sheet"/>
      <sheetName val="Boys Do Main Draw Prep"/>
      <sheetName val="Boys Do Main 16"/>
      <sheetName val="Boys Do Main 24&amp;32"/>
      <sheetName val="Boys Do Main 48&amp;64"/>
      <sheetName val="Girls Do Sign-in sheet"/>
      <sheetName val="Girls Do Main Draw Prep"/>
      <sheetName val="Girls Do Main 16"/>
      <sheetName val="Girls Do Main 24&amp;32"/>
      <sheetName val="Girls Do Main 48&amp;64"/>
      <sheetName val="Plr List for OofP"/>
      <sheetName val="OofP 4 cts"/>
      <sheetName val="OofP 8 cts"/>
      <sheetName val="OofP list"/>
      <sheetName val="Practice Cts"/>
      <sheetName val="Boys Si LL List"/>
      <sheetName val="Girls Si LL List"/>
      <sheetName val="Boys Si Alt List"/>
      <sheetName val="Girls Si Alt List"/>
      <sheetName val="Boys Do Alt List"/>
      <sheetName val="Girls Do Alt List"/>
      <sheetName val="Offence Report"/>
      <sheetName val="Penalty card"/>
      <sheetName val="Medical Cert"/>
      <sheetName val="Unusual Ruling"/>
      <sheetName val="Country Codes"/>
      <sheetName val="ScCard Set3&amp;Front"/>
      <sheetName val="ScCard Set 1&amp;2"/>
      <sheetName val="ScCard Code etc."/>
      <sheetName val="Draw Help Sheet"/>
      <sheetName val="Si Main 32 (Hand)"/>
      <sheetName val="Si Qual 32 (Hand)"/>
      <sheetName val="Do Main 16 (Hand)"/>
      <sheetName val="BOYS1"/>
    </sheetNames>
    <definedNames>
      <definedName name="Jun_Hide_CU"/>
      <definedName name="Jun_Show_CU"/>
    </definedNames>
    <sheetDataSet>
      <sheetData sheetId="0"/>
      <sheetData sheetId="1"/>
      <sheetData sheetId="2">
        <row r="21">
          <cell r="P21" t="str">
            <v>Umpire</v>
          </cell>
        </row>
        <row r="22">
          <cell r="P22" t="str">
            <v xml:space="preserve"> </v>
          </cell>
        </row>
        <row r="23">
          <cell r="P23" t="str">
            <v xml:space="preserve"> </v>
          </cell>
        </row>
        <row r="24">
          <cell r="P24" t="str">
            <v xml:space="preserve"> </v>
          </cell>
        </row>
        <row r="25">
          <cell r="P25" t="str">
            <v xml:space="preserve"> </v>
          </cell>
        </row>
        <row r="26">
          <cell r="P26" t="str">
            <v xml:space="preserve"> </v>
          </cell>
        </row>
        <row r="27">
          <cell r="P27" t="str">
            <v xml:space="preserve"> </v>
          </cell>
        </row>
        <row r="28">
          <cell r="P28" t="str">
            <v xml:space="preserve"> </v>
          </cell>
        </row>
        <row r="29">
          <cell r="P29" t="str">
            <v xml:space="preserve"> </v>
          </cell>
        </row>
        <row r="30">
          <cell r="P30" t="str">
            <v>None</v>
          </cell>
        </row>
      </sheetData>
      <sheetData sheetId="3"/>
      <sheetData sheetId="4"/>
      <sheetData sheetId="5"/>
      <sheetData sheetId="6"/>
      <sheetData sheetId="7"/>
      <sheetData sheetId="8"/>
      <sheetData sheetId="9"/>
      <sheetData sheetId="10">
        <row r="5">
          <cell r="R5">
            <v>8</v>
          </cell>
        </row>
        <row r="7">
          <cell r="A7">
            <v>1</v>
          </cell>
          <cell r="B7" t="str">
            <v>Shekar Veeraswamy</v>
          </cell>
          <cell r="C7" t="str">
            <v>WC0018</v>
          </cell>
          <cell r="D7" t="str">
            <v>KA</v>
          </cell>
          <cell r="M7">
            <v>1</v>
          </cell>
          <cell r="P7">
            <v>1</v>
          </cell>
          <cell r="Q7">
            <v>999</v>
          </cell>
          <cell r="R7">
            <v>1</v>
          </cell>
        </row>
        <row r="8">
          <cell r="A8">
            <v>2</v>
          </cell>
          <cell r="B8" t="str">
            <v>S. Balachandar</v>
          </cell>
          <cell r="C8" t="str">
            <v>WC0006</v>
          </cell>
          <cell r="D8" t="str">
            <v>TN</v>
          </cell>
          <cell r="M8">
            <v>2</v>
          </cell>
          <cell r="P8">
            <v>2</v>
          </cell>
          <cell r="Q8">
            <v>999</v>
          </cell>
          <cell r="R8">
            <v>2</v>
          </cell>
        </row>
        <row r="9">
          <cell r="A9">
            <v>3</v>
          </cell>
          <cell r="B9" t="str">
            <v>K Karthik</v>
          </cell>
          <cell r="D9" t="str">
            <v>TN</v>
          </cell>
          <cell r="M9">
            <v>3</v>
          </cell>
          <cell r="P9">
            <v>3</v>
          </cell>
          <cell r="Q9">
            <v>999</v>
          </cell>
          <cell r="R9">
            <v>3</v>
          </cell>
        </row>
        <row r="10">
          <cell r="A10">
            <v>4</v>
          </cell>
          <cell r="B10" t="str">
            <v>Mariappan D</v>
          </cell>
          <cell r="C10" t="str">
            <v>WC0004</v>
          </cell>
          <cell r="D10" t="str">
            <v>TN</v>
          </cell>
          <cell r="M10">
            <v>4</v>
          </cell>
          <cell r="P10">
            <v>4</v>
          </cell>
          <cell r="Q10">
            <v>999</v>
          </cell>
          <cell r="R10">
            <v>4</v>
          </cell>
        </row>
        <row r="11">
          <cell r="A11">
            <v>5</v>
          </cell>
          <cell r="B11" t="str">
            <v>S. Sureshkumar</v>
          </cell>
          <cell r="C11" t="str">
            <v>WC0015</v>
          </cell>
          <cell r="D11" t="str">
            <v>TN</v>
          </cell>
          <cell r="M11">
            <v>5</v>
          </cell>
          <cell r="P11">
            <v>6</v>
          </cell>
          <cell r="Q11">
            <v>999</v>
          </cell>
          <cell r="R11">
            <v>5</v>
          </cell>
        </row>
        <row r="12">
          <cell r="A12">
            <v>6</v>
          </cell>
          <cell r="B12" t="str">
            <v>Anil D Almeida</v>
          </cell>
          <cell r="C12" t="str">
            <v>WC0025</v>
          </cell>
          <cell r="D12" t="str">
            <v>KA</v>
          </cell>
          <cell r="M12">
            <v>6</v>
          </cell>
          <cell r="P12">
            <v>7</v>
          </cell>
          <cell r="Q12">
            <v>999</v>
          </cell>
          <cell r="R12">
            <v>6</v>
          </cell>
        </row>
        <row r="13">
          <cell r="A13">
            <v>7</v>
          </cell>
          <cell r="B13" t="str">
            <v>Alexander James S</v>
          </cell>
          <cell r="C13" t="str">
            <v>WC0033</v>
          </cell>
          <cell r="D13" t="str">
            <v>TN</v>
          </cell>
          <cell r="M13">
            <v>7</v>
          </cell>
          <cell r="P13">
            <v>8</v>
          </cell>
          <cell r="Q13">
            <v>999</v>
          </cell>
          <cell r="R13">
            <v>7</v>
          </cell>
        </row>
        <row r="14">
          <cell r="A14">
            <v>8</v>
          </cell>
          <cell r="B14" t="str">
            <v xml:space="preserve">H. Madhusudan </v>
          </cell>
          <cell r="C14" t="str">
            <v>WC0017</v>
          </cell>
          <cell r="D14" t="str">
            <v>KA</v>
          </cell>
          <cell r="M14">
            <v>8</v>
          </cell>
          <cell r="P14">
            <v>8</v>
          </cell>
          <cell r="Q14">
            <v>999</v>
          </cell>
          <cell r="R14">
            <v>8</v>
          </cell>
        </row>
        <row r="15">
          <cell r="A15">
            <v>9</v>
          </cell>
          <cell r="B15" t="str">
            <v>Sathasivam Kannupayan</v>
          </cell>
          <cell r="C15" t="str">
            <v>WC0007</v>
          </cell>
          <cell r="D15" t="str">
            <v>TN</v>
          </cell>
          <cell r="M15">
            <v>999</v>
          </cell>
          <cell r="P15">
            <v>8</v>
          </cell>
          <cell r="Q15">
            <v>999</v>
          </cell>
        </row>
        <row r="16">
          <cell r="A16">
            <v>10</v>
          </cell>
          <cell r="B16" t="str">
            <v>Devagowda Anjinappa</v>
          </cell>
          <cell r="C16" t="str">
            <v>WC0027</v>
          </cell>
          <cell r="D16" t="str">
            <v>KA</v>
          </cell>
          <cell r="M16">
            <v>999</v>
          </cell>
          <cell r="P16">
            <v>8</v>
          </cell>
          <cell r="Q16">
            <v>999</v>
          </cell>
        </row>
        <row r="17">
          <cell r="A17">
            <v>11</v>
          </cell>
          <cell r="B17" t="str">
            <v>Moulali M G</v>
          </cell>
          <cell r="C17" t="str">
            <v>WC0012</v>
          </cell>
          <cell r="M17">
            <v>999</v>
          </cell>
          <cell r="P17">
            <v>12</v>
          </cell>
          <cell r="Q17">
            <v>999</v>
          </cell>
        </row>
        <row r="18">
          <cell r="A18">
            <v>12</v>
          </cell>
          <cell r="B18" t="str">
            <v>Saravanan D</v>
          </cell>
          <cell r="D18" t="str">
            <v>KA</v>
          </cell>
          <cell r="M18">
            <v>999</v>
          </cell>
          <cell r="P18">
            <v>12</v>
          </cell>
          <cell r="Q18">
            <v>999</v>
          </cell>
        </row>
        <row r="19">
          <cell r="A19">
            <v>13</v>
          </cell>
          <cell r="B19" t="str">
            <v>M. Gabriel</v>
          </cell>
          <cell r="C19" t="str">
            <v>WC0008</v>
          </cell>
          <cell r="D19" t="str">
            <v>TN</v>
          </cell>
          <cell r="M19">
            <v>999</v>
          </cell>
          <cell r="P19">
            <v>12</v>
          </cell>
          <cell r="Q19">
            <v>999</v>
          </cell>
        </row>
        <row r="20">
          <cell r="A20">
            <v>14</v>
          </cell>
          <cell r="B20" t="str">
            <v>Basavaraj M Kundaragi</v>
          </cell>
          <cell r="M20">
            <v>999</v>
          </cell>
          <cell r="P20">
            <v>15</v>
          </cell>
          <cell r="Q20">
            <v>999</v>
          </cell>
        </row>
        <row r="21">
          <cell r="A21">
            <v>15</v>
          </cell>
          <cell r="B21" t="str">
            <v>Indudhara B S</v>
          </cell>
          <cell r="D21" t="str">
            <v>KA</v>
          </cell>
          <cell r="M21">
            <v>999</v>
          </cell>
          <cell r="P21">
            <v>15</v>
          </cell>
          <cell r="Q21">
            <v>999</v>
          </cell>
        </row>
        <row r="22">
          <cell r="A22">
            <v>16</v>
          </cell>
          <cell r="B22" t="str">
            <v>Pandurangaswamy BR</v>
          </cell>
          <cell r="D22" t="str">
            <v>KA</v>
          </cell>
          <cell r="M22">
            <v>999</v>
          </cell>
          <cell r="P22">
            <v>15</v>
          </cell>
          <cell r="Q22">
            <v>999</v>
          </cell>
        </row>
        <row r="23">
          <cell r="A23">
            <v>17</v>
          </cell>
          <cell r="B23" t="str">
            <v>Hanumanthappa D N</v>
          </cell>
          <cell r="D23" t="str">
            <v>KA</v>
          </cell>
          <cell r="M23">
            <v>999</v>
          </cell>
          <cell r="P23">
            <v>15</v>
          </cell>
          <cell r="Q23">
            <v>999</v>
          </cell>
        </row>
        <row r="24">
          <cell r="A24">
            <v>18</v>
          </cell>
          <cell r="B24" t="str">
            <v>Indra Jeet Pandey</v>
          </cell>
          <cell r="D24" t="str">
            <v>TN</v>
          </cell>
          <cell r="M24">
            <v>999</v>
          </cell>
          <cell r="P24">
            <v>15</v>
          </cell>
          <cell r="Q24">
            <v>999</v>
          </cell>
        </row>
        <row r="25">
          <cell r="A25">
            <v>19</v>
          </cell>
          <cell r="B25" t="str">
            <v>K. Keshavan</v>
          </cell>
          <cell r="D25" t="str">
            <v>KA</v>
          </cell>
          <cell r="M25">
            <v>999</v>
          </cell>
          <cell r="P25">
            <v>21</v>
          </cell>
          <cell r="Q25">
            <v>999</v>
          </cell>
        </row>
        <row r="26">
          <cell r="A26">
            <v>20</v>
          </cell>
          <cell r="B26" t="str">
            <v>Abdul Gafar A</v>
          </cell>
          <cell r="D26" t="str">
            <v>KA</v>
          </cell>
          <cell r="M26">
            <v>999</v>
          </cell>
          <cell r="P26">
            <v>21</v>
          </cell>
          <cell r="Q26">
            <v>999</v>
          </cell>
        </row>
        <row r="27">
          <cell r="A27">
            <v>21</v>
          </cell>
          <cell r="B27" t="str">
            <v>Arul M</v>
          </cell>
          <cell r="D27" t="str">
            <v>TN</v>
          </cell>
          <cell r="M27">
            <v>999</v>
          </cell>
          <cell r="P27">
            <v>27</v>
          </cell>
          <cell r="Q27">
            <v>999</v>
          </cell>
        </row>
        <row r="28">
          <cell r="A28">
            <v>22</v>
          </cell>
          <cell r="B28" t="str">
            <v>M. Ganesan</v>
          </cell>
          <cell r="C28" t="str">
            <v>WC0001</v>
          </cell>
          <cell r="D28" t="str">
            <v>TN</v>
          </cell>
          <cell r="M28">
            <v>999</v>
          </cell>
          <cell r="P28">
            <v>31</v>
          </cell>
          <cell r="Q28">
            <v>999</v>
          </cell>
        </row>
        <row r="29">
          <cell r="A29">
            <v>23</v>
          </cell>
          <cell r="B29" t="str">
            <v>Malayadri</v>
          </cell>
          <cell r="D29" t="str">
            <v>KA</v>
          </cell>
          <cell r="M29">
            <v>999</v>
          </cell>
          <cell r="P29">
            <v>31</v>
          </cell>
          <cell r="Q29">
            <v>999</v>
          </cell>
        </row>
        <row r="30">
          <cell r="A30">
            <v>24</v>
          </cell>
          <cell r="B30" t="str">
            <v>Manojkanth Somasundaram</v>
          </cell>
          <cell r="M30">
            <v>999</v>
          </cell>
          <cell r="Q30">
            <v>999</v>
          </cell>
        </row>
        <row r="31">
          <cell r="A31">
            <v>25</v>
          </cell>
          <cell r="B31" t="str">
            <v>Anjenappa M</v>
          </cell>
          <cell r="D31" t="str">
            <v>KA</v>
          </cell>
          <cell r="M31">
            <v>999</v>
          </cell>
          <cell r="Q31">
            <v>999</v>
          </cell>
        </row>
        <row r="32">
          <cell r="A32">
            <v>26</v>
          </cell>
          <cell r="B32" t="str">
            <v>Shailendra Singh Rajput</v>
          </cell>
          <cell r="D32" t="str">
            <v>UP</v>
          </cell>
          <cell r="M32">
            <v>999</v>
          </cell>
          <cell r="Q32">
            <v>999</v>
          </cell>
        </row>
        <row r="33">
          <cell r="A33">
            <v>27</v>
          </cell>
          <cell r="B33" t="str">
            <v>Rudraprasanna M</v>
          </cell>
          <cell r="D33" t="str">
            <v>KA</v>
          </cell>
          <cell r="M33">
            <v>999</v>
          </cell>
          <cell r="Q33">
            <v>999</v>
          </cell>
        </row>
        <row r="34">
          <cell r="A34">
            <v>28</v>
          </cell>
          <cell r="B34" t="str">
            <v>M. Karthik</v>
          </cell>
          <cell r="D34" t="str">
            <v>TN</v>
          </cell>
          <cell r="M34">
            <v>999</v>
          </cell>
          <cell r="Q34">
            <v>999</v>
          </cell>
        </row>
        <row r="35">
          <cell r="A35">
            <v>29</v>
          </cell>
          <cell r="B35" t="str">
            <v>R. Sathyamoorthy</v>
          </cell>
          <cell r="C35" t="str">
            <v>WC0032</v>
          </cell>
          <cell r="D35" t="str">
            <v>TN</v>
          </cell>
          <cell r="M35">
            <v>999</v>
          </cell>
          <cell r="Q35">
            <v>999</v>
          </cell>
        </row>
        <row r="36">
          <cell r="A36">
            <v>30</v>
          </cell>
          <cell r="B36" t="str">
            <v>Rafik Ahamath S</v>
          </cell>
          <cell r="D36" t="str">
            <v>TN</v>
          </cell>
          <cell r="M36">
            <v>999</v>
          </cell>
          <cell r="Q36">
            <v>999</v>
          </cell>
        </row>
        <row r="37">
          <cell r="A37">
            <v>31</v>
          </cell>
          <cell r="M37">
            <v>999</v>
          </cell>
          <cell r="Q37">
            <v>999</v>
          </cell>
        </row>
        <row r="38">
          <cell r="A38">
            <v>32</v>
          </cell>
          <cell r="B38" t="str">
            <v>BYE</v>
          </cell>
          <cell r="M38">
            <v>999</v>
          </cell>
          <cell r="Q38">
            <v>999</v>
          </cell>
        </row>
        <row r="39">
          <cell r="A39">
            <v>33</v>
          </cell>
          <cell r="B39" t="str">
            <v xml:space="preserve"> </v>
          </cell>
          <cell r="M39">
            <v>999</v>
          </cell>
          <cell r="Q39">
            <v>999</v>
          </cell>
        </row>
        <row r="40">
          <cell r="A40">
            <v>34</v>
          </cell>
          <cell r="M40">
            <v>999</v>
          </cell>
          <cell r="Q40">
            <v>999</v>
          </cell>
        </row>
        <row r="41">
          <cell r="A41">
            <v>35</v>
          </cell>
          <cell r="M41">
            <v>999</v>
          </cell>
          <cell r="Q41">
            <v>999</v>
          </cell>
        </row>
        <row r="42">
          <cell r="A42">
            <v>36</v>
          </cell>
          <cell r="M42">
            <v>999</v>
          </cell>
          <cell r="Q42">
            <v>999</v>
          </cell>
        </row>
        <row r="43">
          <cell r="A43">
            <v>37</v>
          </cell>
          <cell r="M43">
            <v>999</v>
          </cell>
          <cell r="Q43">
            <v>999</v>
          </cell>
        </row>
        <row r="44">
          <cell r="A44">
            <v>38</v>
          </cell>
          <cell r="M44">
            <v>999</v>
          </cell>
          <cell r="Q44">
            <v>999</v>
          </cell>
        </row>
        <row r="45">
          <cell r="A45">
            <v>39</v>
          </cell>
          <cell r="M45">
            <v>999</v>
          </cell>
          <cell r="Q45">
            <v>999</v>
          </cell>
        </row>
        <row r="46">
          <cell r="A46">
            <v>40</v>
          </cell>
          <cell r="M46">
            <v>999</v>
          </cell>
          <cell r="Q46">
            <v>999</v>
          </cell>
        </row>
        <row r="47">
          <cell r="A47">
            <v>41</v>
          </cell>
          <cell r="M47">
            <v>999</v>
          </cell>
          <cell r="Q47">
            <v>999</v>
          </cell>
        </row>
        <row r="48">
          <cell r="A48">
            <v>42</v>
          </cell>
          <cell r="M48">
            <v>999</v>
          </cell>
          <cell r="Q48">
            <v>999</v>
          </cell>
        </row>
        <row r="49">
          <cell r="A49">
            <v>43</v>
          </cell>
          <cell r="M49">
            <v>999</v>
          </cell>
          <cell r="Q49">
            <v>999</v>
          </cell>
        </row>
        <row r="50">
          <cell r="A50">
            <v>44</v>
          </cell>
          <cell r="M50">
            <v>999</v>
          </cell>
          <cell r="Q50">
            <v>999</v>
          </cell>
        </row>
        <row r="51">
          <cell r="A51">
            <v>45</v>
          </cell>
          <cell r="M51">
            <v>999</v>
          </cell>
          <cell r="Q51">
            <v>999</v>
          </cell>
        </row>
        <row r="52">
          <cell r="A52">
            <v>46</v>
          </cell>
          <cell r="M52">
            <v>999</v>
          </cell>
          <cell r="Q52">
            <v>999</v>
          </cell>
        </row>
        <row r="53">
          <cell r="A53">
            <v>47</v>
          </cell>
          <cell r="M53">
            <v>999</v>
          </cell>
          <cell r="Q53">
            <v>999</v>
          </cell>
        </row>
        <row r="54">
          <cell r="A54">
            <v>48</v>
          </cell>
          <cell r="M54">
            <v>999</v>
          </cell>
          <cell r="Q54">
            <v>999</v>
          </cell>
        </row>
        <row r="55">
          <cell r="A55">
            <v>49</v>
          </cell>
          <cell r="M55">
            <v>999</v>
          </cell>
          <cell r="Q55">
            <v>999</v>
          </cell>
        </row>
        <row r="56">
          <cell r="A56">
            <v>50</v>
          </cell>
          <cell r="M56">
            <v>999</v>
          </cell>
          <cell r="Q56">
            <v>999</v>
          </cell>
        </row>
        <row r="57">
          <cell r="A57">
            <v>51</v>
          </cell>
          <cell r="M57">
            <v>999</v>
          </cell>
          <cell r="Q57">
            <v>999</v>
          </cell>
        </row>
        <row r="58">
          <cell r="A58">
            <v>52</v>
          </cell>
          <cell r="M58">
            <v>999</v>
          </cell>
          <cell r="Q58">
            <v>999</v>
          </cell>
        </row>
        <row r="59">
          <cell r="A59">
            <v>53</v>
          </cell>
          <cell r="M59">
            <v>999</v>
          </cell>
          <cell r="Q59">
            <v>999</v>
          </cell>
        </row>
        <row r="60">
          <cell r="A60">
            <v>54</v>
          </cell>
          <cell r="M60">
            <v>999</v>
          </cell>
          <cell r="Q60">
            <v>999</v>
          </cell>
        </row>
        <row r="61">
          <cell r="A61">
            <v>55</v>
          </cell>
          <cell r="M61">
            <v>999</v>
          </cell>
          <cell r="Q61">
            <v>999</v>
          </cell>
        </row>
        <row r="62">
          <cell r="A62">
            <v>56</v>
          </cell>
          <cell r="M62">
            <v>999</v>
          </cell>
          <cell r="Q62">
            <v>999</v>
          </cell>
        </row>
        <row r="63">
          <cell r="A63">
            <v>57</v>
          </cell>
          <cell r="M63">
            <v>999</v>
          </cell>
          <cell r="Q63">
            <v>999</v>
          </cell>
        </row>
        <row r="64">
          <cell r="A64">
            <v>58</v>
          </cell>
          <cell r="M64">
            <v>999</v>
          </cell>
          <cell r="Q64">
            <v>999</v>
          </cell>
        </row>
        <row r="65">
          <cell r="A65">
            <v>59</v>
          </cell>
          <cell r="M65">
            <v>999</v>
          </cell>
          <cell r="Q65">
            <v>999</v>
          </cell>
        </row>
        <row r="66">
          <cell r="A66">
            <v>60</v>
          </cell>
          <cell r="M66">
            <v>999</v>
          </cell>
          <cell r="Q66">
            <v>999</v>
          </cell>
        </row>
        <row r="67">
          <cell r="A67">
            <v>61</v>
          </cell>
          <cell r="M67">
            <v>999</v>
          </cell>
          <cell r="Q67">
            <v>999</v>
          </cell>
        </row>
        <row r="68">
          <cell r="A68">
            <v>62</v>
          </cell>
          <cell r="M68">
            <v>999</v>
          </cell>
          <cell r="Q68">
            <v>999</v>
          </cell>
        </row>
        <row r="69">
          <cell r="A69">
            <v>63</v>
          </cell>
          <cell r="M69">
            <v>999</v>
          </cell>
          <cell r="Q69">
            <v>999</v>
          </cell>
        </row>
        <row r="70">
          <cell r="A70">
            <v>64</v>
          </cell>
          <cell r="M70">
            <v>999</v>
          </cell>
          <cell r="Q70">
            <v>999</v>
          </cell>
        </row>
        <row r="71">
          <cell r="A71">
            <v>65</v>
          </cell>
          <cell r="M71">
            <v>999</v>
          </cell>
          <cell r="Q71">
            <v>999</v>
          </cell>
        </row>
        <row r="72">
          <cell r="A72">
            <v>66</v>
          </cell>
          <cell r="M72">
            <v>999</v>
          </cell>
          <cell r="Q72">
            <v>999</v>
          </cell>
        </row>
        <row r="73">
          <cell r="A73">
            <v>67</v>
          </cell>
          <cell r="M73">
            <v>999</v>
          </cell>
          <cell r="Q73">
            <v>999</v>
          </cell>
        </row>
        <row r="74">
          <cell r="A74">
            <v>68</v>
          </cell>
          <cell r="M74">
            <v>999</v>
          </cell>
          <cell r="Q74">
            <v>999</v>
          </cell>
        </row>
        <row r="75">
          <cell r="A75">
            <v>69</v>
          </cell>
          <cell r="M75">
            <v>999</v>
          </cell>
          <cell r="Q75">
            <v>999</v>
          </cell>
        </row>
        <row r="76">
          <cell r="A76">
            <v>70</v>
          </cell>
          <cell r="M76">
            <v>999</v>
          </cell>
          <cell r="Q76">
            <v>999</v>
          </cell>
        </row>
        <row r="77">
          <cell r="A77">
            <v>71</v>
          </cell>
          <cell r="M77">
            <v>999</v>
          </cell>
          <cell r="Q77">
            <v>999</v>
          </cell>
        </row>
        <row r="78">
          <cell r="A78">
            <v>72</v>
          </cell>
          <cell r="M78">
            <v>999</v>
          </cell>
          <cell r="Q78">
            <v>999</v>
          </cell>
        </row>
        <row r="79">
          <cell r="A79">
            <v>73</v>
          </cell>
          <cell r="M79">
            <v>999</v>
          </cell>
          <cell r="Q79">
            <v>999</v>
          </cell>
        </row>
        <row r="80">
          <cell r="A80">
            <v>74</v>
          </cell>
          <cell r="M80">
            <v>999</v>
          </cell>
          <cell r="Q80">
            <v>999</v>
          </cell>
        </row>
        <row r="81">
          <cell r="A81">
            <v>75</v>
          </cell>
          <cell r="M81">
            <v>999</v>
          </cell>
          <cell r="Q81">
            <v>999</v>
          </cell>
        </row>
        <row r="82">
          <cell r="A82">
            <v>76</v>
          </cell>
          <cell r="M82">
            <v>999</v>
          </cell>
          <cell r="Q82">
            <v>999</v>
          </cell>
        </row>
        <row r="83">
          <cell r="A83">
            <v>77</v>
          </cell>
          <cell r="M83">
            <v>999</v>
          </cell>
          <cell r="Q83">
            <v>999</v>
          </cell>
        </row>
        <row r="84">
          <cell r="A84">
            <v>78</v>
          </cell>
          <cell r="M84">
            <v>999</v>
          </cell>
          <cell r="Q84">
            <v>999</v>
          </cell>
        </row>
        <row r="85">
          <cell r="A85">
            <v>79</v>
          </cell>
          <cell r="M85">
            <v>999</v>
          </cell>
          <cell r="Q85">
            <v>999</v>
          </cell>
        </row>
        <row r="86">
          <cell r="A86">
            <v>80</v>
          </cell>
          <cell r="M86">
            <v>999</v>
          </cell>
          <cell r="Q86">
            <v>999</v>
          </cell>
        </row>
        <row r="87">
          <cell r="A87">
            <v>81</v>
          </cell>
          <cell r="M87">
            <v>999</v>
          </cell>
          <cell r="Q87">
            <v>999</v>
          </cell>
        </row>
        <row r="88">
          <cell r="A88">
            <v>82</v>
          </cell>
          <cell r="M88">
            <v>999</v>
          </cell>
          <cell r="Q88">
            <v>999</v>
          </cell>
        </row>
        <row r="89">
          <cell r="A89">
            <v>83</v>
          </cell>
          <cell r="M89">
            <v>999</v>
          </cell>
          <cell r="Q89">
            <v>999</v>
          </cell>
        </row>
        <row r="90">
          <cell r="A90">
            <v>84</v>
          </cell>
          <cell r="M90">
            <v>999</v>
          </cell>
          <cell r="Q90">
            <v>999</v>
          </cell>
        </row>
        <row r="91">
          <cell r="A91">
            <v>85</v>
          </cell>
          <cell r="M91">
            <v>999</v>
          </cell>
          <cell r="Q91">
            <v>999</v>
          </cell>
        </row>
        <row r="92">
          <cell r="A92">
            <v>86</v>
          </cell>
          <cell r="M92">
            <v>999</v>
          </cell>
          <cell r="Q92">
            <v>999</v>
          </cell>
        </row>
        <row r="93">
          <cell r="A93">
            <v>87</v>
          </cell>
          <cell r="M93">
            <v>999</v>
          </cell>
          <cell r="Q93">
            <v>999</v>
          </cell>
        </row>
        <row r="94">
          <cell r="A94">
            <v>88</v>
          </cell>
          <cell r="M94">
            <v>999</v>
          </cell>
          <cell r="Q94">
            <v>999</v>
          </cell>
        </row>
        <row r="95">
          <cell r="A95">
            <v>89</v>
          </cell>
          <cell r="M95">
            <v>999</v>
          </cell>
          <cell r="Q95">
            <v>999</v>
          </cell>
        </row>
        <row r="96">
          <cell r="A96">
            <v>90</v>
          </cell>
          <cell r="M96">
            <v>999</v>
          </cell>
          <cell r="Q96">
            <v>999</v>
          </cell>
        </row>
        <row r="97">
          <cell r="A97">
            <v>91</v>
          </cell>
          <cell r="M97">
            <v>999</v>
          </cell>
          <cell r="Q97">
            <v>999</v>
          </cell>
        </row>
        <row r="98">
          <cell r="A98">
            <v>92</v>
          </cell>
          <cell r="M98">
            <v>999</v>
          </cell>
          <cell r="Q98">
            <v>999</v>
          </cell>
        </row>
        <row r="99">
          <cell r="A99">
            <v>93</v>
          </cell>
          <cell r="M99">
            <v>999</v>
          </cell>
          <cell r="Q99">
            <v>999</v>
          </cell>
        </row>
        <row r="100">
          <cell r="A100">
            <v>94</v>
          </cell>
          <cell r="M100">
            <v>999</v>
          </cell>
          <cell r="Q100">
            <v>999</v>
          </cell>
        </row>
        <row r="101">
          <cell r="A101">
            <v>95</v>
          </cell>
          <cell r="M101">
            <v>999</v>
          </cell>
          <cell r="Q101">
            <v>999</v>
          </cell>
        </row>
        <row r="102">
          <cell r="A102">
            <v>96</v>
          </cell>
          <cell r="M102">
            <v>999</v>
          </cell>
          <cell r="Q102">
            <v>999</v>
          </cell>
        </row>
        <row r="103">
          <cell r="A103">
            <v>97</v>
          </cell>
          <cell r="M103">
            <v>999</v>
          </cell>
          <cell r="Q103">
            <v>999</v>
          </cell>
        </row>
        <row r="104">
          <cell r="A104">
            <v>98</v>
          </cell>
          <cell r="M104">
            <v>999</v>
          </cell>
          <cell r="Q104">
            <v>999</v>
          </cell>
        </row>
        <row r="105">
          <cell r="A105">
            <v>99</v>
          </cell>
          <cell r="M105">
            <v>999</v>
          </cell>
          <cell r="Q105">
            <v>999</v>
          </cell>
        </row>
        <row r="106">
          <cell r="A106">
            <v>100</v>
          </cell>
          <cell r="M106">
            <v>999</v>
          </cell>
          <cell r="Q106">
            <v>999</v>
          </cell>
        </row>
        <row r="107">
          <cell r="A107">
            <v>101</v>
          </cell>
          <cell r="M107">
            <v>999</v>
          </cell>
          <cell r="Q107">
            <v>999</v>
          </cell>
        </row>
        <row r="108">
          <cell r="A108">
            <v>102</v>
          </cell>
          <cell r="M108">
            <v>999</v>
          </cell>
          <cell r="Q108">
            <v>999</v>
          </cell>
        </row>
        <row r="109">
          <cell r="A109">
            <v>103</v>
          </cell>
          <cell r="M109">
            <v>999</v>
          </cell>
          <cell r="Q109">
            <v>999</v>
          </cell>
        </row>
        <row r="110">
          <cell r="A110">
            <v>104</v>
          </cell>
          <cell r="M110">
            <v>999</v>
          </cell>
          <cell r="Q110">
            <v>999</v>
          </cell>
        </row>
        <row r="111">
          <cell r="A111">
            <v>105</v>
          </cell>
          <cell r="M111">
            <v>999</v>
          </cell>
          <cell r="Q111">
            <v>999</v>
          </cell>
        </row>
        <row r="112">
          <cell r="A112">
            <v>106</v>
          </cell>
          <cell r="M112">
            <v>999</v>
          </cell>
          <cell r="Q112">
            <v>999</v>
          </cell>
        </row>
        <row r="113">
          <cell r="A113">
            <v>107</v>
          </cell>
          <cell r="M113">
            <v>999</v>
          </cell>
          <cell r="Q113">
            <v>999</v>
          </cell>
        </row>
        <row r="114">
          <cell r="A114">
            <v>108</v>
          </cell>
          <cell r="M114">
            <v>999</v>
          </cell>
          <cell r="Q114">
            <v>999</v>
          </cell>
        </row>
        <row r="115">
          <cell r="A115">
            <v>109</v>
          </cell>
          <cell r="M115">
            <v>999</v>
          </cell>
          <cell r="Q115">
            <v>999</v>
          </cell>
        </row>
        <row r="116">
          <cell r="A116">
            <v>110</v>
          </cell>
          <cell r="M116">
            <v>999</v>
          </cell>
          <cell r="Q116">
            <v>999</v>
          </cell>
        </row>
        <row r="117">
          <cell r="A117">
            <v>111</v>
          </cell>
          <cell r="M117">
            <v>999</v>
          </cell>
          <cell r="Q117">
            <v>999</v>
          </cell>
        </row>
        <row r="118">
          <cell r="A118">
            <v>112</v>
          </cell>
          <cell r="M118">
            <v>999</v>
          </cell>
          <cell r="Q118">
            <v>999</v>
          </cell>
        </row>
        <row r="119">
          <cell r="A119">
            <v>113</v>
          </cell>
          <cell r="M119">
            <v>999</v>
          </cell>
          <cell r="Q119">
            <v>999</v>
          </cell>
        </row>
        <row r="120">
          <cell r="A120">
            <v>114</v>
          </cell>
          <cell r="M120">
            <v>999</v>
          </cell>
          <cell r="Q120">
            <v>999</v>
          </cell>
        </row>
        <row r="121">
          <cell r="A121">
            <v>115</v>
          </cell>
          <cell r="M121">
            <v>999</v>
          </cell>
          <cell r="Q121">
            <v>999</v>
          </cell>
        </row>
        <row r="122">
          <cell r="A122">
            <v>116</v>
          </cell>
          <cell r="M122">
            <v>999</v>
          </cell>
          <cell r="Q122">
            <v>999</v>
          </cell>
        </row>
        <row r="123">
          <cell r="A123">
            <v>117</v>
          </cell>
          <cell r="M123">
            <v>999</v>
          </cell>
          <cell r="Q123">
            <v>999</v>
          </cell>
        </row>
        <row r="124">
          <cell r="A124">
            <v>118</v>
          </cell>
          <cell r="M124">
            <v>999</v>
          </cell>
          <cell r="Q124">
            <v>999</v>
          </cell>
        </row>
        <row r="125">
          <cell r="A125">
            <v>119</v>
          </cell>
          <cell r="M125">
            <v>999</v>
          </cell>
          <cell r="Q125">
            <v>999</v>
          </cell>
        </row>
        <row r="126">
          <cell r="A126">
            <v>120</v>
          </cell>
          <cell r="M126">
            <v>999</v>
          </cell>
          <cell r="Q126">
            <v>999</v>
          </cell>
        </row>
        <row r="127">
          <cell r="A127">
            <v>121</v>
          </cell>
          <cell r="M127">
            <v>999</v>
          </cell>
          <cell r="Q127">
            <v>999</v>
          </cell>
        </row>
        <row r="128">
          <cell r="A128">
            <v>122</v>
          </cell>
          <cell r="M128">
            <v>999</v>
          </cell>
          <cell r="Q128">
            <v>999</v>
          </cell>
        </row>
        <row r="129">
          <cell r="A129">
            <v>123</v>
          </cell>
          <cell r="M129">
            <v>999</v>
          </cell>
          <cell r="Q129">
            <v>999</v>
          </cell>
        </row>
        <row r="130">
          <cell r="A130">
            <v>124</v>
          </cell>
          <cell r="M130">
            <v>999</v>
          </cell>
          <cell r="Q130">
            <v>999</v>
          </cell>
        </row>
        <row r="131">
          <cell r="A131">
            <v>125</v>
          </cell>
          <cell r="M131">
            <v>999</v>
          </cell>
          <cell r="Q131">
            <v>999</v>
          </cell>
        </row>
        <row r="132">
          <cell r="A132">
            <v>126</v>
          </cell>
          <cell r="M132">
            <v>999</v>
          </cell>
          <cell r="Q132">
            <v>999</v>
          </cell>
        </row>
        <row r="133">
          <cell r="A133">
            <v>127</v>
          </cell>
          <cell r="M133">
            <v>999</v>
          </cell>
          <cell r="Q133">
            <v>999</v>
          </cell>
        </row>
        <row r="134">
          <cell r="A134">
            <v>128</v>
          </cell>
          <cell r="M134">
            <v>999</v>
          </cell>
          <cell r="Q134">
            <v>999</v>
          </cell>
        </row>
      </sheetData>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sheetPr>
    <pageSetUpPr fitToPage="1"/>
  </sheetPr>
  <dimension ref="A1:T81"/>
  <sheetViews>
    <sheetView showGridLines="0" showZeros="0" tabSelected="1" workbookViewId="0">
      <selection activeCell="P13" sqref="P13"/>
    </sheetView>
  </sheetViews>
  <sheetFormatPr defaultRowHeight="13.2"/>
  <cols>
    <col min="1" max="2" width="3.33203125" style="135" customWidth="1"/>
    <col min="3" max="3" width="4.6640625" style="135" customWidth="1"/>
    <col min="4" max="4" width="4.33203125" style="135" customWidth="1"/>
    <col min="5" max="5" width="19.33203125" style="135" customWidth="1"/>
    <col min="6" max="6" width="2.6640625" style="135" customWidth="1"/>
    <col min="7" max="7" width="7.6640625" style="135" customWidth="1"/>
    <col min="8" max="8" width="5.88671875" style="135" customWidth="1"/>
    <col min="9" max="9" width="1.6640625" style="136" customWidth="1"/>
    <col min="10" max="10" width="10.6640625" style="135" customWidth="1"/>
    <col min="11" max="11" width="1.6640625" style="136" customWidth="1"/>
    <col min="12" max="12" width="10.6640625" style="135" customWidth="1"/>
    <col min="13" max="13" width="1.6640625" style="137" customWidth="1"/>
    <col min="14" max="14" width="10.6640625" style="135" customWidth="1"/>
    <col min="15" max="15" width="1.6640625" style="136" customWidth="1"/>
    <col min="16" max="16" width="10.6640625" style="135" customWidth="1"/>
    <col min="17" max="17" width="1.6640625" style="137" customWidth="1"/>
    <col min="18" max="18" width="8.88671875" style="135"/>
    <col min="19" max="19" width="8.6640625" style="135" customWidth="1"/>
    <col min="20" max="20" width="8.88671875" style="135" hidden="1" customWidth="1"/>
    <col min="21" max="21" width="5.6640625" style="135" customWidth="1"/>
    <col min="22" max="16384" width="8.88671875" style="135"/>
  </cols>
  <sheetData>
    <row r="1" spans="1:20" s="4" customFormat="1" ht="21.75" customHeight="1">
      <c r="A1" s="208" t="s">
        <v>94</v>
      </c>
      <c r="B1" s="146"/>
      <c r="I1" s="147"/>
      <c r="K1" s="148"/>
      <c r="L1" s="149"/>
      <c r="M1" s="147"/>
      <c r="N1" s="147" t="s">
        <v>0</v>
      </c>
      <c r="O1" s="147"/>
      <c r="Q1" s="147"/>
    </row>
    <row r="2" spans="1:20" s="11" customFormat="1">
      <c r="A2" s="7"/>
      <c r="B2" s="7"/>
      <c r="C2" s="7"/>
      <c r="D2" s="7"/>
      <c r="E2" s="7"/>
      <c r="F2" s="148" t="s">
        <v>85</v>
      </c>
      <c r="I2" s="137"/>
      <c r="J2" s="148" t="s">
        <v>86</v>
      </c>
      <c r="K2" s="148"/>
      <c r="L2" s="148"/>
      <c r="M2" s="137"/>
      <c r="O2" s="137"/>
      <c r="Q2" s="137"/>
    </row>
    <row r="3" spans="1:20" s="16" customFormat="1" ht="10.5" customHeight="1">
      <c r="A3" s="150" t="s">
        <v>3</v>
      </c>
      <c r="B3" s="150"/>
      <c r="C3" s="150"/>
      <c r="D3" s="150"/>
      <c r="E3" s="150"/>
      <c r="F3" s="150" t="s">
        <v>4</v>
      </c>
      <c r="G3" s="150"/>
      <c r="H3" s="150"/>
      <c r="I3" s="151"/>
      <c r="J3" s="14" t="s">
        <v>5</v>
      </c>
      <c r="K3" s="13"/>
      <c r="L3" s="152" t="s">
        <v>6</v>
      </c>
      <c r="M3" s="151"/>
      <c r="N3" s="150"/>
      <c r="O3" s="151"/>
      <c r="P3" s="150"/>
      <c r="Q3" s="153" t="s">
        <v>7</v>
      </c>
    </row>
    <row r="4" spans="1:20" s="23" customFormat="1" ht="11.25" customHeight="1" thickBot="1">
      <c r="A4" s="216">
        <v>43593</v>
      </c>
      <c r="B4" s="216"/>
      <c r="C4" s="216"/>
      <c r="D4" s="154"/>
      <c r="E4" s="154"/>
      <c r="F4" s="17" t="s">
        <v>8</v>
      </c>
      <c r="G4" s="155"/>
      <c r="H4" s="154"/>
      <c r="I4" s="156"/>
      <c r="J4" s="20" t="s">
        <v>9</v>
      </c>
      <c r="K4" s="19"/>
      <c r="L4" s="157" t="s">
        <v>10</v>
      </c>
      <c r="M4" s="156"/>
      <c r="N4" s="154"/>
      <c r="O4" s="156"/>
      <c r="P4" s="154"/>
      <c r="Q4" s="22" t="s">
        <v>11</v>
      </c>
    </row>
    <row r="5" spans="1:20" s="16" customFormat="1" ht="8.4">
      <c r="A5" s="158"/>
      <c r="B5" s="159" t="s">
        <v>12</v>
      </c>
      <c r="C5" s="159" t="e">
        <f>IF(OR(#REF!="Week 3",#REF!="Masters"),"CP","Rank")</f>
        <v>#REF!</v>
      </c>
      <c r="D5" s="159" t="s">
        <v>14</v>
      </c>
      <c r="E5" s="160" t="s">
        <v>15</v>
      </c>
      <c r="F5" s="160" t="s">
        <v>16</v>
      </c>
      <c r="G5" s="160"/>
      <c r="H5" s="160" t="s">
        <v>17</v>
      </c>
      <c r="I5" s="160"/>
      <c r="J5" s="159" t="s">
        <v>18</v>
      </c>
      <c r="K5" s="161"/>
      <c r="L5" s="159" t="s">
        <v>20</v>
      </c>
      <c r="M5" s="161"/>
      <c r="N5" s="159" t="s">
        <v>21</v>
      </c>
      <c r="O5" s="161"/>
      <c r="P5" s="159" t="s">
        <v>87</v>
      </c>
      <c r="Q5" s="162"/>
    </row>
    <row r="6" spans="1:20" s="16" customFormat="1" ht="3.75" customHeight="1" thickBot="1">
      <c r="A6" s="163"/>
      <c r="B6" s="31"/>
      <c r="C6" s="31"/>
      <c r="D6" s="31"/>
      <c r="E6" s="164"/>
      <c r="F6" s="164"/>
      <c r="G6" s="47"/>
      <c r="H6" s="164"/>
      <c r="I6" s="165"/>
      <c r="J6" s="31"/>
      <c r="K6" s="165"/>
      <c r="L6" s="31"/>
      <c r="M6" s="165"/>
      <c r="N6" s="31"/>
      <c r="O6" s="165"/>
      <c r="P6" s="31"/>
      <c r="Q6" s="166"/>
    </row>
    <row r="7" spans="1:20" s="47" customFormat="1" ht="10.5" customHeight="1">
      <c r="A7" s="167">
        <v>1</v>
      </c>
      <c r="B7" s="37">
        <f>IF($D7="","",VLOOKUP($D7,'[1]Boys Do Main Draw Prep'!$A$7:$V$23,20))</f>
        <v>0</v>
      </c>
      <c r="C7" s="37">
        <f>IF($D7="","",VLOOKUP($D7,'[1]Boys Do Main Draw Prep'!$A$7:$V$23,21))</f>
        <v>2</v>
      </c>
      <c r="D7" s="38">
        <v>1</v>
      </c>
      <c r="E7" s="39" t="str">
        <f>UPPER(IF($D7="","",VLOOKUP($D7,'[1]Boys Do Main Draw Prep'!$A$7:$V$23,2)))</f>
        <v>SHEKAR VEERASWAMY</v>
      </c>
      <c r="F7" s="39" t="str">
        <f>IF($D7="","",VLOOKUP($D7,'[1]Boys Do Main Draw Prep'!$A$7:$V$23,3))</f>
        <v>WC0018</v>
      </c>
      <c r="G7" s="168"/>
      <c r="H7" s="39" t="str">
        <f>IF($D7="","",VLOOKUP($D7,'[1]Boys Do Main Draw Prep'!$A$7:$V$23,4))</f>
        <v>KA</v>
      </c>
      <c r="I7" s="169"/>
      <c r="J7" s="170"/>
      <c r="K7" s="171"/>
      <c r="L7" s="170"/>
      <c r="M7" s="171"/>
      <c r="N7" s="170"/>
      <c r="O7" s="171"/>
      <c r="P7" s="170"/>
      <c r="Q7" s="43"/>
      <c r="R7" s="46"/>
      <c r="T7" s="48" t="str">
        <f>'[1]SetUp Officials'!P21</f>
        <v>Umpire</v>
      </c>
    </row>
    <row r="8" spans="1:20" s="47" customFormat="1" ht="9.6" customHeight="1">
      <c r="A8" s="172"/>
      <c r="B8" s="50"/>
      <c r="C8" s="50"/>
      <c r="D8" s="50"/>
      <c r="E8" s="39" t="str">
        <f>UPPER(IF($D7="","",VLOOKUP($D7,'[1]Boys Do Main Draw Prep'!$A$7:$V$23,7)))</f>
        <v>S. BALACHANDAR</v>
      </c>
      <c r="F8" s="39" t="str">
        <f>IF($D7="","",VLOOKUP($D7,'[1]Boys Do Main Draw Prep'!$A$7:$V$23,8))</f>
        <v>WC0006</v>
      </c>
      <c r="G8" s="168"/>
      <c r="H8" s="39" t="str">
        <f>IF($D7="","",VLOOKUP($D7,'[1]Boys Do Main Draw Prep'!$A$7:$V$23,9))</f>
        <v>TN</v>
      </c>
      <c r="I8" s="173"/>
      <c r="J8" s="174" t="str">
        <f>IF(I8="a",E7,IF(I8="b",E9,""))</f>
        <v/>
      </c>
      <c r="K8" s="171"/>
      <c r="L8" s="170"/>
      <c r="M8" s="171"/>
      <c r="N8" s="170"/>
      <c r="O8" s="171"/>
      <c r="P8" s="170"/>
      <c r="Q8" s="43"/>
      <c r="R8" s="46"/>
      <c r="T8" s="55" t="str">
        <f>'[1]SetUp Officials'!P22</f>
        <v xml:space="preserve"> </v>
      </c>
    </row>
    <row r="9" spans="1:20" s="47" customFormat="1" ht="9.6" customHeight="1">
      <c r="A9" s="172"/>
      <c r="B9" s="50"/>
      <c r="C9" s="50"/>
      <c r="D9" s="50"/>
      <c r="E9" s="170"/>
      <c r="F9" s="170"/>
      <c r="H9" s="170"/>
      <c r="I9" s="175"/>
      <c r="J9" s="209" t="s">
        <v>23</v>
      </c>
      <c r="K9" s="177"/>
      <c r="L9" s="170"/>
      <c r="M9" s="171"/>
      <c r="N9" s="170"/>
      <c r="O9" s="171"/>
      <c r="P9" s="170"/>
      <c r="Q9" s="43"/>
      <c r="R9" s="46"/>
      <c r="T9" s="55" t="str">
        <f>'[1]SetUp Officials'!P23</f>
        <v xml:space="preserve"> </v>
      </c>
    </row>
    <row r="10" spans="1:20" s="47" customFormat="1" ht="9.6" customHeight="1">
      <c r="A10" s="172"/>
      <c r="B10" s="50"/>
      <c r="C10" s="50"/>
      <c r="D10" s="50"/>
      <c r="E10" s="170"/>
      <c r="F10" s="170"/>
      <c r="H10" s="52" t="s">
        <v>22</v>
      </c>
      <c r="I10" s="60"/>
      <c r="J10" s="211" t="s">
        <v>25</v>
      </c>
      <c r="K10" s="178"/>
      <c r="L10" s="170"/>
      <c r="M10" s="171"/>
      <c r="N10" s="170"/>
      <c r="O10" s="171"/>
      <c r="P10" s="170"/>
      <c r="Q10" s="43"/>
      <c r="R10" s="46"/>
      <c r="T10" s="55" t="str">
        <f>'[1]SetUp Officials'!P24</f>
        <v xml:space="preserve"> </v>
      </c>
    </row>
    <row r="11" spans="1:20" s="47" customFormat="1" ht="9.6" customHeight="1">
      <c r="A11" s="172">
        <v>2</v>
      </c>
      <c r="B11" s="37">
        <f>IF($D11="","",VLOOKUP($D11,'[1]Boys Do Main Draw Prep'!$A$7:$V$23,20))</f>
        <v>0</v>
      </c>
      <c r="C11" s="37">
        <f>IF($D11="","",VLOOKUP($D11,'[1]Boys Do Main Draw Prep'!$A$7:$V$23,21))</f>
        <v>0</v>
      </c>
      <c r="D11" s="38">
        <v>16</v>
      </c>
      <c r="E11" s="37" t="str">
        <f>UPPER(IF($D11="","",VLOOKUP($D11,'[1]Boys Do Main Draw Prep'!$A$7:$V$23,2)))</f>
        <v>BYE</v>
      </c>
      <c r="F11" s="37">
        <f>IF($D11="","",VLOOKUP($D11,'[1]Boys Do Main Draw Prep'!$A$7:$V$23,3))</f>
        <v>0</v>
      </c>
      <c r="G11" s="179"/>
      <c r="H11" s="37">
        <f>IF($D11="","",VLOOKUP($D11,'[1]Boys Do Main Draw Prep'!$A$7:$V$23,4))</f>
        <v>0</v>
      </c>
      <c r="I11" s="180"/>
      <c r="J11" s="170"/>
      <c r="K11" s="181"/>
      <c r="L11" s="182"/>
      <c r="M11" s="177"/>
      <c r="N11" s="170"/>
      <c r="O11" s="171"/>
      <c r="P11" s="170"/>
      <c r="Q11" s="43"/>
      <c r="R11" s="46"/>
      <c r="T11" s="55" t="str">
        <f>'[1]SetUp Officials'!P25</f>
        <v xml:space="preserve"> </v>
      </c>
    </row>
    <row r="12" spans="1:20" s="47" customFormat="1" ht="9.6" customHeight="1">
      <c r="A12" s="172"/>
      <c r="B12" s="50"/>
      <c r="C12" s="50"/>
      <c r="D12" s="50"/>
      <c r="E12" s="37" t="str">
        <f>UPPER(IF($D11="","",VLOOKUP($D11,'[1]Boys Do Main Draw Prep'!$A$7:$V$23,7)))</f>
        <v>BYE</v>
      </c>
      <c r="F12" s="37">
        <f>IF($D11="","",VLOOKUP($D11,'[1]Boys Do Main Draw Prep'!$A$7:$V$23,8))</f>
        <v>0</v>
      </c>
      <c r="G12" s="179"/>
      <c r="H12" s="37">
        <f>IF($D11="","",VLOOKUP($D11,'[1]Boys Do Main Draw Prep'!$A$7:$V$23,9))</f>
        <v>0</v>
      </c>
      <c r="I12" s="173"/>
      <c r="J12" s="170"/>
      <c r="K12" s="181"/>
      <c r="L12" s="183"/>
      <c r="M12" s="184"/>
      <c r="N12" s="170"/>
      <c r="O12" s="171"/>
      <c r="P12" s="170"/>
      <c r="Q12" s="43"/>
      <c r="R12" s="46"/>
      <c r="T12" s="55" t="str">
        <f>'[1]SetUp Officials'!P26</f>
        <v xml:space="preserve"> </v>
      </c>
    </row>
    <row r="13" spans="1:20" s="47" customFormat="1" ht="9.6" customHeight="1">
      <c r="A13" s="172"/>
      <c r="B13" s="50"/>
      <c r="C13" s="50"/>
      <c r="D13" s="58"/>
      <c r="E13" s="170"/>
      <c r="F13" s="170"/>
      <c r="H13" s="170"/>
      <c r="I13" s="185"/>
      <c r="J13" s="170"/>
      <c r="K13" s="175"/>
      <c r="L13" s="209" t="s">
        <v>23</v>
      </c>
      <c r="M13" s="171"/>
      <c r="N13" s="170"/>
      <c r="O13" s="171"/>
      <c r="P13" s="170"/>
      <c r="Q13" s="43"/>
      <c r="R13" s="46"/>
      <c r="T13" s="55" t="str">
        <f>'[1]SetUp Officials'!P27</f>
        <v xml:space="preserve"> </v>
      </c>
    </row>
    <row r="14" spans="1:20" s="47" customFormat="1" ht="9.6" customHeight="1">
      <c r="A14" s="172"/>
      <c r="B14" s="50"/>
      <c r="C14" s="50"/>
      <c r="D14" s="58"/>
      <c r="E14" s="170"/>
      <c r="F14" s="170"/>
      <c r="H14" s="170"/>
      <c r="I14" s="185"/>
      <c r="J14" s="52" t="s">
        <v>22</v>
      </c>
      <c r="K14" s="60"/>
      <c r="L14" s="211" t="s">
        <v>25</v>
      </c>
      <c r="M14" s="178"/>
      <c r="N14" s="170"/>
      <c r="O14" s="171"/>
      <c r="P14" s="170"/>
      <c r="Q14" s="43"/>
      <c r="R14" s="46"/>
      <c r="T14" s="55" t="str">
        <f>'[1]SetUp Officials'!P28</f>
        <v xml:space="preserve"> </v>
      </c>
    </row>
    <row r="15" spans="1:20" s="47" customFormat="1" ht="9.6" customHeight="1">
      <c r="A15" s="172">
        <v>3</v>
      </c>
      <c r="B15" s="37">
        <f>IF($D15="","",VLOOKUP($D15,'[1]Boys Do Main Draw Prep'!$A$7:$V$23,20))</f>
        <v>0</v>
      </c>
      <c r="C15" s="37" t="s">
        <v>26</v>
      </c>
      <c r="D15" s="38">
        <v>14</v>
      </c>
      <c r="E15" s="37" t="str">
        <f>UPPER(IF($D15="","",VLOOKUP($D15,'[1]Boys Do Main Draw Prep'!$A$7:$V$23,2)))</f>
        <v>M. KARTHIK</v>
      </c>
      <c r="F15" s="37" t="str">
        <f>IF($D15="","",VLOOKUP($D15,'[1]Boys Do Main Draw Prep'!$A$7:$V$23,3))</f>
        <v xml:space="preserve"> </v>
      </c>
      <c r="G15" s="179"/>
      <c r="H15" s="37" t="str">
        <f>IF($D15="","",VLOOKUP($D15,'[1]Boys Do Main Draw Prep'!$A$7:$V$23,4))</f>
        <v>TN</v>
      </c>
      <c r="I15" s="169"/>
      <c r="J15" s="170"/>
      <c r="K15" s="181"/>
      <c r="L15" s="206" t="s">
        <v>116</v>
      </c>
      <c r="M15" s="181"/>
      <c r="N15" s="182"/>
      <c r="O15" s="171"/>
      <c r="P15" s="170"/>
      <c r="Q15" s="43"/>
      <c r="R15" s="46"/>
      <c r="T15" s="55" t="str">
        <f>'[1]SetUp Officials'!P29</f>
        <v xml:space="preserve"> </v>
      </c>
    </row>
    <row r="16" spans="1:20" s="47" customFormat="1" ht="9.6" customHeight="1" thickBot="1">
      <c r="A16" s="172"/>
      <c r="B16" s="50"/>
      <c r="C16" s="50"/>
      <c r="D16" s="50"/>
      <c r="E16" s="37" t="str">
        <f>UPPER(IF($D15="","",VLOOKUP($D15,'[1]Boys Do Main Draw Prep'!$A$7:$V$23,7)))</f>
        <v>RAFIK AHAMATH S</v>
      </c>
      <c r="F16" s="37" t="str">
        <f>IF($D15="","",VLOOKUP($D15,'[1]Boys Do Main Draw Prep'!$A$7:$V$23,8))</f>
        <v xml:space="preserve"> </v>
      </c>
      <c r="G16" s="179"/>
      <c r="H16" s="37" t="str">
        <f>IF($D15="","",VLOOKUP($D15,'[1]Boys Do Main Draw Prep'!$A$7:$V$23,9))</f>
        <v>TN</v>
      </c>
      <c r="I16" s="173"/>
      <c r="J16" s="174" t="str">
        <f>IF(I16="a",E15,IF(I16="b",E17,""))</f>
        <v/>
      </c>
      <c r="K16" s="181"/>
      <c r="L16" s="170"/>
      <c r="M16" s="181"/>
      <c r="N16" s="170"/>
      <c r="O16" s="171"/>
      <c r="P16" s="170"/>
      <c r="Q16" s="43"/>
      <c r="R16" s="46"/>
      <c r="T16" s="72" t="str">
        <f>'[1]SetUp Officials'!P30</f>
        <v>None</v>
      </c>
    </row>
    <row r="17" spans="1:18" s="47" customFormat="1" ht="9.6" customHeight="1">
      <c r="A17" s="172"/>
      <c r="B17" s="50"/>
      <c r="C17" s="50"/>
      <c r="D17" s="58"/>
      <c r="E17" s="170"/>
      <c r="F17" s="170"/>
      <c r="H17" s="170"/>
      <c r="I17" s="175"/>
      <c r="J17" s="176" t="s">
        <v>108</v>
      </c>
      <c r="K17" s="186"/>
      <c r="L17" s="170"/>
      <c r="M17" s="181"/>
      <c r="N17" s="170"/>
      <c r="O17" s="171"/>
      <c r="P17" s="170"/>
      <c r="Q17" s="43"/>
      <c r="R17" s="46"/>
    </row>
    <row r="18" spans="1:18" s="47" customFormat="1" ht="9.6" customHeight="1">
      <c r="A18" s="172"/>
      <c r="B18" s="50"/>
      <c r="C18" s="50"/>
      <c r="D18" s="58"/>
      <c r="E18" s="170"/>
      <c r="F18" s="170"/>
      <c r="H18" s="52" t="s">
        <v>22</v>
      </c>
      <c r="I18" s="60"/>
      <c r="J18" s="82" t="s">
        <v>109</v>
      </c>
      <c r="K18" s="173"/>
      <c r="L18" s="170"/>
      <c r="M18" s="181"/>
      <c r="N18" s="170"/>
      <c r="O18" s="171"/>
      <c r="P18" s="170"/>
      <c r="Q18" s="43"/>
      <c r="R18" s="46"/>
    </row>
    <row r="19" spans="1:18" s="47" customFormat="1" ht="9.6" customHeight="1">
      <c r="A19" s="172">
        <v>4</v>
      </c>
      <c r="B19" s="37">
        <f>IF($D19="","",VLOOKUP($D19,'[1]Boys Do Main Draw Prep'!$A$7:$V$23,20))</f>
        <v>0</v>
      </c>
      <c r="C19" s="37">
        <f>IF($D19="","",VLOOKUP($D19,'[1]Boys Do Main Draw Prep'!$A$7:$V$23,21))</f>
        <v>36</v>
      </c>
      <c r="D19" s="38">
        <v>8</v>
      </c>
      <c r="E19" s="37" t="str">
        <f>UPPER(IF($D19="","",VLOOKUP($D19,'[1]Boys Do Main Draw Prep'!$A$7:$V$23,2)))</f>
        <v>ABDUL GAFAR A</v>
      </c>
      <c r="F19" s="37" t="str">
        <f>IF($D19="","",VLOOKUP($D19,'[1]Boys Do Main Draw Prep'!$A$7:$V$23,3))</f>
        <v xml:space="preserve"> </v>
      </c>
      <c r="G19" s="179"/>
      <c r="H19" s="37" t="str">
        <f>IF($D19="","",VLOOKUP($D19,'[1]Boys Do Main Draw Prep'!$A$7:$V$23,4))</f>
        <v>KA</v>
      </c>
      <c r="I19" s="180"/>
      <c r="J19" s="206" t="s">
        <v>62</v>
      </c>
      <c r="K19" s="171"/>
      <c r="L19" s="182"/>
      <c r="M19" s="186"/>
      <c r="N19" s="170"/>
      <c r="O19" s="171"/>
      <c r="P19" s="170"/>
      <c r="Q19" s="43"/>
      <c r="R19" s="46"/>
    </row>
    <row r="20" spans="1:18" s="47" customFormat="1" ht="9.6" customHeight="1">
      <c r="A20" s="172"/>
      <c r="B20" s="50"/>
      <c r="C20" s="50"/>
      <c r="D20" s="50"/>
      <c r="E20" s="37" t="str">
        <f>UPPER(IF($D19="","",VLOOKUP($D19,'[1]Boys Do Main Draw Prep'!$A$7:$V$23,7)))</f>
        <v>ANJENAPPA M</v>
      </c>
      <c r="F20" s="37" t="str">
        <f>IF($D19="","",VLOOKUP($D19,'[1]Boys Do Main Draw Prep'!$A$7:$V$23,8))</f>
        <v xml:space="preserve"> </v>
      </c>
      <c r="G20" s="179"/>
      <c r="H20" s="37" t="str">
        <f>IF($D19="","",VLOOKUP($D19,'[1]Boys Do Main Draw Prep'!$A$7:$V$23,9))</f>
        <v>KA</v>
      </c>
      <c r="I20" s="173"/>
      <c r="J20" s="170"/>
      <c r="K20" s="171"/>
      <c r="L20" s="183"/>
      <c r="M20" s="187"/>
      <c r="N20" s="170"/>
      <c r="O20" s="171"/>
      <c r="P20" s="170"/>
      <c r="Q20" s="43"/>
      <c r="R20" s="46"/>
    </row>
    <row r="21" spans="1:18" s="47" customFormat="1" ht="9.6" customHeight="1">
      <c r="A21" s="172"/>
      <c r="B21" s="50"/>
      <c r="C21" s="50"/>
      <c r="D21" s="50"/>
      <c r="E21" s="170"/>
      <c r="F21" s="170"/>
      <c r="H21" s="170"/>
      <c r="I21" s="185"/>
      <c r="J21" s="170"/>
      <c r="K21" s="171"/>
      <c r="L21" s="170"/>
      <c r="M21" s="175"/>
      <c r="N21" s="209" t="s">
        <v>23</v>
      </c>
      <c r="O21" s="171"/>
      <c r="P21" s="170"/>
      <c r="Q21" s="43"/>
      <c r="R21" s="46"/>
    </row>
    <row r="22" spans="1:18" s="47" customFormat="1" ht="9.6" customHeight="1">
      <c r="A22" s="172"/>
      <c r="B22" s="50"/>
      <c r="C22" s="50"/>
      <c r="D22" s="50"/>
      <c r="E22" s="170"/>
      <c r="F22" s="170"/>
      <c r="H22" s="170"/>
      <c r="I22" s="185"/>
      <c r="J22" s="170"/>
      <c r="K22" s="171"/>
      <c r="L22" s="52" t="s">
        <v>22</v>
      </c>
      <c r="M22" s="60"/>
      <c r="N22" s="211" t="s">
        <v>25</v>
      </c>
      <c r="O22" s="178"/>
      <c r="P22" s="170"/>
      <c r="Q22" s="43"/>
      <c r="R22" s="46"/>
    </row>
    <row r="23" spans="1:18" s="47" customFormat="1" ht="9.6" customHeight="1">
      <c r="A23" s="167">
        <v>5</v>
      </c>
      <c r="B23" s="37">
        <f>IF($D23="","",VLOOKUP($D23,'[1]Boys Do Main Draw Prep'!$A$7:$V$23,20))</f>
        <v>0</v>
      </c>
      <c r="C23" s="37">
        <f>IF($D23="","",VLOOKUP($D23,'[1]Boys Do Main Draw Prep'!$A$7:$V$23,21))</f>
        <v>18</v>
      </c>
      <c r="D23" s="38">
        <v>4</v>
      </c>
      <c r="E23" s="39" t="str">
        <f>UPPER(IF($D23="","",VLOOKUP($D23,'[1]Boys Do Main Draw Prep'!$A$7:$V$23,2)))</f>
        <v>K. KESHAVAN</v>
      </c>
      <c r="F23" s="39" t="str">
        <f>IF($D23="","",VLOOKUP($D23,'[1]Boys Do Main Draw Prep'!$A$7:$V$23,3))</f>
        <v xml:space="preserve"> </v>
      </c>
      <c r="G23" s="168"/>
      <c r="H23" s="39" t="str">
        <f>IF($D23="","",VLOOKUP($D23,'[1]Boys Do Main Draw Prep'!$A$7:$V$23,4))</f>
        <v>KA</v>
      </c>
      <c r="I23" s="169"/>
      <c r="J23" s="170"/>
      <c r="K23" s="171"/>
      <c r="L23" s="170"/>
      <c r="M23" s="181"/>
      <c r="N23" s="206" t="s">
        <v>95</v>
      </c>
      <c r="O23" s="181"/>
      <c r="P23" s="170"/>
      <c r="Q23" s="43"/>
      <c r="R23" s="46"/>
    </row>
    <row r="24" spans="1:18" s="47" customFormat="1" ht="9.6" customHeight="1">
      <c r="A24" s="172"/>
      <c r="B24" s="50"/>
      <c r="C24" s="50"/>
      <c r="D24" s="50"/>
      <c r="E24" s="39" t="str">
        <f>UPPER(IF($D23="","",VLOOKUP($D23,'[1]Boys Do Main Draw Prep'!$A$7:$V$23,7)))</f>
        <v>DEVAGOWDA ANJINAPPA</v>
      </c>
      <c r="F24" s="39" t="str">
        <f>IF($D23="","",VLOOKUP($D23,'[1]Boys Do Main Draw Prep'!$A$7:$V$23,8))</f>
        <v>WC0027</v>
      </c>
      <c r="G24" s="168"/>
      <c r="H24" s="39" t="str">
        <f>IF($D23="","",VLOOKUP($D23,'[1]Boys Do Main Draw Prep'!$A$7:$V$23,9))</f>
        <v>KA</v>
      </c>
      <c r="I24" s="173"/>
      <c r="J24" s="174" t="str">
        <f>IF(I24="a",E23,IF(I24="b",E25,""))</f>
        <v/>
      </c>
      <c r="K24" s="171"/>
      <c r="L24" s="170"/>
      <c r="M24" s="181"/>
      <c r="N24" s="170"/>
      <c r="O24" s="181"/>
      <c r="P24" s="170"/>
      <c r="Q24" s="43"/>
      <c r="R24" s="46"/>
    </row>
    <row r="25" spans="1:18" s="47" customFormat="1" ht="9.6" customHeight="1">
      <c r="A25" s="172"/>
      <c r="B25" s="50"/>
      <c r="C25" s="50"/>
      <c r="D25" s="50"/>
      <c r="E25" s="170"/>
      <c r="F25" s="170"/>
      <c r="H25" s="170"/>
      <c r="I25" s="175"/>
      <c r="J25" s="209" t="s">
        <v>65</v>
      </c>
      <c r="K25" s="177"/>
      <c r="L25" s="170"/>
      <c r="M25" s="181"/>
      <c r="N25" s="170"/>
      <c r="O25" s="181"/>
      <c r="P25" s="170"/>
      <c r="Q25" s="43"/>
      <c r="R25" s="46"/>
    </row>
    <row r="26" spans="1:18" s="47" customFormat="1" ht="9.6" customHeight="1">
      <c r="A26" s="172"/>
      <c r="B26" s="50"/>
      <c r="C26" s="50"/>
      <c r="D26" s="50"/>
      <c r="E26" s="170"/>
      <c r="F26" s="170"/>
      <c r="H26" s="52" t="s">
        <v>22</v>
      </c>
      <c r="I26" s="60"/>
      <c r="J26" s="144" t="s">
        <v>100</v>
      </c>
      <c r="K26" s="178"/>
      <c r="L26" s="170"/>
      <c r="M26" s="181"/>
      <c r="N26" s="170"/>
      <c r="O26" s="181"/>
      <c r="P26" s="170"/>
      <c r="Q26" s="43"/>
      <c r="R26" s="46"/>
    </row>
    <row r="27" spans="1:18" s="47" customFormat="1" ht="9.6" customHeight="1">
      <c r="A27" s="172">
        <v>6</v>
      </c>
      <c r="B27" s="37">
        <f>IF($D27="","",VLOOKUP($D27,'[1]Boys Do Main Draw Prep'!$A$7:$V$23,20))</f>
        <v>0</v>
      </c>
      <c r="C27" s="37" t="s">
        <v>26</v>
      </c>
      <c r="D27" s="38">
        <v>13</v>
      </c>
      <c r="E27" s="37" t="str">
        <f>UPPER(IF($D27="","",VLOOKUP($D27,'[1]Boys Do Main Draw Prep'!$A$7:$V$23,2)))</f>
        <v>PANDURANGASWAMY BR</v>
      </c>
      <c r="F27" s="37" t="str">
        <f>IF($D27="","",VLOOKUP($D27,'[1]Boys Do Main Draw Prep'!$A$7:$V$23,3))</f>
        <v xml:space="preserve"> </v>
      </c>
      <c r="G27" s="179"/>
      <c r="H27" s="37" t="str">
        <f>IF($D27="","",VLOOKUP($D27,'[1]Boys Do Main Draw Prep'!$A$7:$V$23,4))</f>
        <v>KA</v>
      </c>
      <c r="I27" s="180"/>
      <c r="J27" s="206" t="s">
        <v>62</v>
      </c>
      <c r="K27" s="181"/>
      <c r="L27" s="182"/>
      <c r="M27" s="186"/>
      <c r="N27" s="170"/>
      <c r="O27" s="181"/>
      <c r="P27" s="170"/>
      <c r="Q27" s="43"/>
      <c r="R27" s="46"/>
    </row>
    <row r="28" spans="1:18" s="47" customFormat="1" ht="9.6" customHeight="1">
      <c r="A28" s="172"/>
      <c r="B28" s="50"/>
      <c r="C28" s="50"/>
      <c r="D28" s="50"/>
      <c r="E28" s="37" t="str">
        <f>UPPER(IF($D27="","",VLOOKUP($D27,'[1]Boys Do Main Draw Prep'!$A$7:$V$23,7)))</f>
        <v>RUDRAPRASANNA M</v>
      </c>
      <c r="F28" s="37" t="str">
        <f>IF($D27="","",VLOOKUP($D27,'[1]Boys Do Main Draw Prep'!$A$7:$V$23,8))</f>
        <v xml:space="preserve"> </v>
      </c>
      <c r="G28" s="179"/>
      <c r="H28" s="37" t="str">
        <f>IF($D27="","",VLOOKUP($D27,'[1]Boys Do Main Draw Prep'!$A$7:$V$23,9))</f>
        <v>KA</v>
      </c>
      <c r="I28" s="173"/>
      <c r="J28" s="170"/>
      <c r="K28" s="181"/>
      <c r="L28" s="183"/>
      <c r="M28" s="187"/>
      <c r="N28" s="170"/>
      <c r="O28" s="181"/>
      <c r="P28" s="170"/>
      <c r="Q28" s="43"/>
      <c r="R28" s="46"/>
    </row>
    <row r="29" spans="1:18" s="47" customFormat="1" ht="9.6" customHeight="1">
      <c r="A29" s="172"/>
      <c r="B29" s="50"/>
      <c r="C29" s="50"/>
      <c r="D29" s="58"/>
      <c r="E29" s="170"/>
      <c r="F29" s="170"/>
      <c r="H29" s="170"/>
      <c r="I29" s="185"/>
      <c r="J29" s="170"/>
      <c r="K29" s="175"/>
      <c r="L29" s="176" t="s">
        <v>77</v>
      </c>
      <c r="M29" s="181"/>
      <c r="N29" s="170"/>
      <c r="O29" s="181"/>
      <c r="P29" s="170"/>
      <c r="Q29" s="43"/>
      <c r="R29" s="46"/>
    </row>
    <row r="30" spans="1:18" s="47" customFormat="1" ht="9.6" customHeight="1">
      <c r="A30" s="172"/>
      <c r="B30" s="50"/>
      <c r="C30" s="50"/>
      <c r="D30" s="58"/>
      <c r="E30" s="170"/>
      <c r="F30" s="170"/>
      <c r="H30" s="170"/>
      <c r="I30" s="185"/>
      <c r="J30" s="52" t="s">
        <v>22</v>
      </c>
      <c r="K30" s="60"/>
      <c r="L30" s="61" t="s">
        <v>101</v>
      </c>
      <c r="M30" s="173"/>
      <c r="N30" s="170"/>
      <c r="O30" s="181"/>
      <c r="P30" s="170"/>
      <c r="Q30" s="43"/>
      <c r="R30" s="46"/>
    </row>
    <row r="31" spans="1:18" s="47" customFormat="1" ht="9.6" customHeight="1">
      <c r="A31" s="172">
        <v>7</v>
      </c>
      <c r="B31" s="37">
        <f>IF($D31="","",VLOOKUP($D31,'[1]Boys Do Main Draw Prep'!$A$7:$V$23,20))</f>
        <v>0</v>
      </c>
      <c r="C31" s="37">
        <f>IF($D31="","",VLOOKUP($D31,'[1]Boys Do Main Draw Prep'!$A$7:$V$23,21))</f>
        <v>36</v>
      </c>
      <c r="D31" s="38">
        <v>9</v>
      </c>
      <c r="E31" s="37" t="str">
        <f>UPPER(IF($D31="","",VLOOKUP($D31,'[1]Boys Do Main Draw Prep'!$A$7:$V$23,2)))</f>
        <v>INDUDHARA B S</v>
      </c>
      <c r="F31" s="37" t="str">
        <f>IF($D31="","",VLOOKUP($D31,'[1]Boys Do Main Draw Prep'!$A$7:$V$23,3))</f>
        <v xml:space="preserve"> </v>
      </c>
      <c r="G31" s="179"/>
      <c r="H31" s="37" t="str">
        <f>IF($D31="","",VLOOKUP($D31,'[1]Boys Do Main Draw Prep'!$A$7:$V$23,4))</f>
        <v>KA</v>
      </c>
      <c r="I31" s="169"/>
      <c r="J31" s="170"/>
      <c r="K31" s="181"/>
      <c r="L31" s="206" t="s">
        <v>117</v>
      </c>
      <c r="M31" s="171"/>
      <c r="N31" s="182"/>
      <c r="O31" s="181"/>
      <c r="P31" s="170"/>
      <c r="Q31" s="43"/>
      <c r="R31" s="46"/>
    </row>
    <row r="32" spans="1:18" s="47" customFormat="1" ht="9.6" customHeight="1">
      <c r="A32" s="172"/>
      <c r="B32" s="50"/>
      <c r="C32" s="50"/>
      <c r="D32" s="50"/>
      <c r="E32" s="37" t="str">
        <f>UPPER(IF($D31="","",VLOOKUP($D31,'[1]Boys Do Main Draw Prep'!$A$7:$V$23,7)))</f>
        <v>HANUMANTHAPPA D N</v>
      </c>
      <c r="F32" s="37" t="str">
        <f>IF($D31="","",VLOOKUP($D31,'[1]Boys Do Main Draw Prep'!$A$7:$V$23,8))</f>
        <v xml:space="preserve"> </v>
      </c>
      <c r="G32" s="179"/>
      <c r="H32" s="37" t="str">
        <f>IF($D31="","",VLOOKUP($D31,'[1]Boys Do Main Draw Prep'!$A$7:$V$23,9))</f>
        <v>KA</v>
      </c>
      <c r="I32" s="173"/>
      <c r="J32" s="174" t="str">
        <f>IF(I32="a",E31,IF(I32="b",E33,""))</f>
        <v/>
      </c>
      <c r="K32" s="181"/>
      <c r="L32" s="170"/>
      <c r="M32" s="171"/>
      <c r="N32" s="170"/>
      <c r="O32" s="181"/>
      <c r="P32" s="170"/>
      <c r="Q32" s="43"/>
      <c r="R32" s="46"/>
    </row>
    <row r="33" spans="1:18" s="47" customFormat="1" ht="9.6" customHeight="1">
      <c r="A33" s="172"/>
      <c r="B33" s="50"/>
      <c r="C33" s="50"/>
      <c r="D33" s="58"/>
      <c r="E33" s="170"/>
      <c r="F33" s="170"/>
      <c r="H33" s="170"/>
      <c r="I33" s="175"/>
      <c r="J33" s="176" t="s">
        <v>77</v>
      </c>
      <c r="K33" s="186"/>
      <c r="L33" s="170"/>
      <c r="M33" s="171"/>
      <c r="N33" s="170"/>
      <c r="O33" s="181"/>
      <c r="P33" s="170"/>
      <c r="Q33" s="43"/>
      <c r="R33" s="46"/>
    </row>
    <row r="34" spans="1:18" s="47" customFormat="1" ht="9.6" customHeight="1">
      <c r="A34" s="172"/>
      <c r="B34" s="50"/>
      <c r="C34" s="50"/>
      <c r="D34" s="58"/>
      <c r="E34" s="170"/>
      <c r="F34" s="170"/>
      <c r="H34" s="52" t="s">
        <v>22</v>
      </c>
      <c r="I34" s="60"/>
      <c r="J34" s="61" t="s">
        <v>101</v>
      </c>
      <c r="K34" s="173"/>
      <c r="L34" s="170"/>
      <c r="M34" s="171"/>
      <c r="N34" s="170"/>
      <c r="O34" s="181"/>
      <c r="P34" s="170"/>
      <c r="Q34" s="43"/>
      <c r="R34" s="46"/>
    </row>
    <row r="35" spans="1:18" s="47" customFormat="1" ht="9.6" customHeight="1">
      <c r="A35" s="172">
        <v>8</v>
      </c>
      <c r="B35" s="37">
        <f>IF($D35="","",VLOOKUP($D35,'[1]Boys Do Main Draw Prep'!$A$7:$V$23,20))</f>
        <v>0</v>
      </c>
      <c r="C35" s="37" t="s">
        <v>26</v>
      </c>
      <c r="D35" s="38">
        <v>12</v>
      </c>
      <c r="E35" s="37" t="str">
        <f>UPPER(IF($D35="","",VLOOKUP($D35,'[1]Boys Do Main Draw Prep'!$A$7:$V$23,2)))</f>
        <v>SARAVANAN D</v>
      </c>
      <c r="F35" s="37" t="str">
        <f>IF($D35="","",VLOOKUP($D35,'[1]Boys Do Main Draw Prep'!$A$7:$V$23,3))</f>
        <v xml:space="preserve"> </v>
      </c>
      <c r="G35" s="179"/>
      <c r="H35" s="37" t="str">
        <f>IF($D35="","",VLOOKUP($D35,'[1]Boys Do Main Draw Prep'!$A$7:$V$23,4))</f>
        <v>KA</v>
      </c>
      <c r="I35" s="180"/>
      <c r="J35" s="206" t="s">
        <v>102</v>
      </c>
      <c r="K35" s="171"/>
      <c r="L35" s="182"/>
      <c r="M35" s="177"/>
      <c r="N35" s="170"/>
      <c r="O35" s="181"/>
      <c r="P35" s="170"/>
      <c r="Q35" s="43"/>
      <c r="R35" s="46"/>
    </row>
    <row r="36" spans="1:18" s="47" customFormat="1" ht="9.6" customHeight="1">
      <c r="A36" s="172"/>
      <c r="B36" s="50"/>
      <c r="C36" s="50"/>
      <c r="D36" s="50"/>
      <c r="E36" s="37" t="str">
        <f>UPPER(IF($D35="","",VLOOKUP($D35,'[1]Boys Do Main Draw Prep'!$A$7:$V$23,7)))</f>
        <v>MANOJKANTH SOMASUNDARAM</v>
      </c>
      <c r="F36" s="37" t="str">
        <f>IF($D35="","",VLOOKUP($D35,'[1]Boys Do Main Draw Prep'!$A$7:$V$23,8))</f>
        <v>WC0057</v>
      </c>
      <c r="G36" s="179"/>
      <c r="H36" s="37" t="str">
        <f>IF($D35="","",VLOOKUP($D35,'[1]Boys Do Main Draw Prep'!$A$7:$V$23,9))</f>
        <v>TN</v>
      </c>
      <c r="I36" s="173"/>
      <c r="J36" s="170"/>
      <c r="K36" s="171"/>
      <c r="L36" s="183"/>
      <c r="M36" s="184"/>
      <c r="N36" s="170"/>
      <c r="O36" s="181"/>
      <c r="P36" s="170"/>
      <c r="Q36" s="43"/>
      <c r="R36" s="46"/>
    </row>
    <row r="37" spans="1:18" s="47" customFormat="1" ht="9.6" customHeight="1">
      <c r="A37" s="172"/>
      <c r="B37" s="50"/>
      <c r="C37" s="50"/>
      <c r="D37" s="58"/>
      <c r="E37" s="170"/>
      <c r="F37" s="170"/>
      <c r="H37" s="170"/>
      <c r="I37" s="185"/>
      <c r="J37" s="170"/>
      <c r="K37" s="171"/>
      <c r="L37" s="170"/>
      <c r="M37" s="171"/>
      <c r="N37" s="171"/>
      <c r="O37" s="175"/>
      <c r="P37" s="209" t="s">
        <v>23</v>
      </c>
      <c r="Q37" s="188"/>
      <c r="R37" s="46"/>
    </row>
    <row r="38" spans="1:18" s="47" customFormat="1" ht="9.6" customHeight="1">
      <c r="A38" s="172"/>
      <c r="B38" s="50"/>
      <c r="C38" s="50"/>
      <c r="D38" s="58"/>
      <c r="E38" s="170"/>
      <c r="F38" s="170"/>
      <c r="H38" s="170"/>
      <c r="I38" s="185"/>
      <c r="J38" s="170"/>
      <c r="K38" s="171"/>
      <c r="L38" s="170"/>
      <c r="M38" s="171"/>
      <c r="N38" s="52" t="s">
        <v>22</v>
      </c>
      <c r="O38" s="60"/>
      <c r="P38" s="211" t="s">
        <v>25</v>
      </c>
      <c r="Q38" s="189"/>
      <c r="R38" s="46"/>
    </row>
    <row r="39" spans="1:18" s="47" customFormat="1" ht="9.6" customHeight="1">
      <c r="A39" s="172">
        <v>9</v>
      </c>
      <c r="B39" s="37">
        <f>IF($D39="","",VLOOKUP($D39,'[1]Boys Do Main Draw Prep'!$A$7:$V$23,20))</f>
        <v>0</v>
      </c>
      <c r="C39" s="37">
        <f>IF($D39="","",VLOOKUP($D39,'[1]Boys Do Main Draw Prep'!$A$7:$V$23,21))</f>
        <v>21</v>
      </c>
      <c r="D39" s="38">
        <v>5</v>
      </c>
      <c r="E39" s="37" t="str">
        <f>UPPER(IF($D39="","",VLOOKUP($D39,'[1]Boys Do Main Draw Prep'!$A$7:$V$23,2)))</f>
        <v>M. GABRIEL</v>
      </c>
      <c r="F39" s="37" t="str">
        <f>IF($D39="","",VLOOKUP($D39,'[1]Boys Do Main Draw Prep'!$A$7:$V$23,3))</f>
        <v>WC0008</v>
      </c>
      <c r="G39" s="179"/>
      <c r="H39" s="37" t="str">
        <f>IF($D39="","",VLOOKUP($D39,'[1]Boys Do Main Draw Prep'!$A$7:$V$23,4))</f>
        <v>TN</v>
      </c>
      <c r="I39" s="169"/>
      <c r="J39" s="170"/>
      <c r="K39" s="171"/>
      <c r="L39" s="170"/>
      <c r="M39" s="171"/>
      <c r="N39" s="170"/>
      <c r="O39" s="181"/>
      <c r="P39" s="212" t="s">
        <v>124</v>
      </c>
      <c r="Q39" s="43"/>
      <c r="R39" s="46"/>
    </row>
    <row r="40" spans="1:18" s="47" customFormat="1" ht="9.6" customHeight="1">
      <c r="A40" s="172"/>
      <c r="B40" s="50"/>
      <c r="C40" s="50"/>
      <c r="D40" s="50"/>
      <c r="E40" s="37" t="str">
        <f>UPPER(IF($D39="","",VLOOKUP($D39,'[1]Boys Do Main Draw Prep'!$A$7:$V$23,7)))</f>
        <v>S. SURESHKUMAR</v>
      </c>
      <c r="F40" s="37" t="str">
        <f>IF($D39="","",VLOOKUP($D39,'[1]Boys Do Main Draw Prep'!$A$7:$V$23,8))</f>
        <v>WC0015</v>
      </c>
      <c r="G40" s="179"/>
      <c r="H40" s="37" t="str">
        <f>IF($D39="","",VLOOKUP($D39,'[1]Boys Do Main Draw Prep'!$A$7:$V$23,9))</f>
        <v>TN</v>
      </c>
      <c r="I40" s="173"/>
      <c r="J40" s="174" t="str">
        <f>IF(I40="a",E39,IF(I40="b",E41,""))</f>
        <v/>
      </c>
      <c r="K40" s="171"/>
      <c r="L40" s="170"/>
      <c r="M40" s="171"/>
      <c r="N40" s="170"/>
      <c r="O40" s="181"/>
      <c r="P40" s="183"/>
      <c r="Q40" s="190"/>
      <c r="R40" s="46"/>
    </row>
    <row r="41" spans="1:18" s="47" customFormat="1" ht="9.6" customHeight="1">
      <c r="A41" s="172"/>
      <c r="B41" s="50"/>
      <c r="C41" s="50"/>
      <c r="D41" s="58"/>
      <c r="E41" s="170"/>
      <c r="F41" s="170"/>
      <c r="H41" s="170"/>
      <c r="I41" s="175"/>
      <c r="J41" s="176" t="s">
        <v>73</v>
      </c>
      <c r="K41" s="177"/>
      <c r="L41" s="170"/>
      <c r="M41" s="171"/>
      <c r="N41" s="170"/>
      <c r="O41" s="181"/>
      <c r="P41" s="170"/>
      <c r="Q41" s="43"/>
      <c r="R41" s="46"/>
    </row>
    <row r="42" spans="1:18" s="47" customFormat="1" ht="9.6" customHeight="1">
      <c r="A42" s="172"/>
      <c r="B42" s="50"/>
      <c r="C42" s="50"/>
      <c r="D42" s="58"/>
      <c r="E42" s="170"/>
      <c r="F42" s="170"/>
      <c r="H42" s="52" t="s">
        <v>22</v>
      </c>
      <c r="I42" s="60"/>
      <c r="J42" s="82" t="s">
        <v>104</v>
      </c>
      <c r="K42" s="178"/>
      <c r="L42" s="170"/>
      <c r="M42" s="171"/>
      <c r="N42" s="170"/>
      <c r="O42" s="181"/>
      <c r="P42" s="170"/>
      <c r="Q42" s="43"/>
      <c r="R42" s="46"/>
    </row>
    <row r="43" spans="1:18" s="47" customFormat="1" ht="9.6" customHeight="1">
      <c r="A43" s="172">
        <v>10</v>
      </c>
      <c r="B43" s="37">
        <f>IF($D43="","",VLOOKUP($D43,'[1]Boys Do Main Draw Prep'!$A$7:$V$23,20))</f>
        <v>0</v>
      </c>
      <c r="C43" s="37" t="s">
        <v>26</v>
      </c>
      <c r="D43" s="38">
        <v>11</v>
      </c>
      <c r="E43" s="37" t="str">
        <f>UPPER(IF($D43="","",VLOOKUP($D43,'[1]Boys Do Main Draw Prep'!$A$7:$V$23,2)))</f>
        <v>ARUL M</v>
      </c>
      <c r="F43" s="37" t="str">
        <f>IF($D43="","",VLOOKUP($D43,'[1]Boys Do Main Draw Prep'!$A$7:$V$23,3))</f>
        <v xml:space="preserve"> </v>
      </c>
      <c r="G43" s="179"/>
      <c r="H43" s="37" t="str">
        <f>IF($D43="","",VLOOKUP($D43,'[1]Boys Do Main Draw Prep'!$A$7:$V$23,4))</f>
        <v>TN</v>
      </c>
      <c r="I43" s="180"/>
      <c r="J43" s="206" t="s">
        <v>105</v>
      </c>
      <c r="K43" s="181"/>
      <c r="L43" s="182"/>
      <c r="M43" s="177"/>
      <c r="N43" s="170"/>
      <c r="O43" s="181"/>
      <c r="P43" s="170"/>
      <c r="Q43" s="43"/>
      <c r="R43" s="46"/>
    </row>
    <row r="44" spans="1:18" s="47" customFormat="1" ht="9.6" customHeight="1">
      <c r="A44" s="172"/>
      <c r="B44" s="50"/>
      <c r="C44" s="50"/>
      <c r="D44" s="50"/>
      <c r="E44" s="37" t="str">
        <f>UPPER(IF($D43="","",VLOOKUP($D43,'[1]Boys Do Main Draw Prep'!$A$7:$V$23,7)))</f>
        <v>ALEXANDER JAMES S</v>
      </c>
      <c r="F44" s="37" t="str">
        <f>IF($D43="","",VLOOKUP($D43,'[1]Boys Do Main Draw Prep'!$A$7:$V$23,8))</f>
        <v>WC0033</v>
      </c>
      <c r="G44" s="179"/>
      <c r="H44" s="37" t="str">
        <f>IF($D43="","",VLOOKUP($D43,'[1]Boys Do Main Draw Prep'!$A$7:$V$23,9))</f>
        <v>TN</v>
      </c>
      <c r="I44" s="173"/>
      <c r="J44" s="170"/>
      <c r="K44" s="181"/>
      <c r="L44" s="183"/>
      <c r="M44" s="184"/>
      <c r="N44" s="170"/>
      <c r="O44" s="181"/>
      <c r="P44" s="170"/>
      <c r="Q44" s="43"/>
      <c r="R44" s="46"/>
    </row>
    <row r="45" spans="1:18" s="47" customFormat="1" ht="9.6" customHeight="1">
      <c r="A45" s="172"/>
      <c r="B45" s="50"/>
      <c r="C45" s="50"/>
      <c r="D45" s="58"/>
      <c r="E45" s="170"/>
      <c r="F45" s="170"/>
      <c r="H45" s="170"/>
      <c r="I45" s="185"/>
      <c r="J45" s="170"/>
      <c r="K45" s="175"/>
      <c r="L45" s="176" t="s">
        <v>73</v>
      </c>
      <c r="M45" s="171"/>
      <c r="N45" s="170"/>
      <c r="O45" s="181"/>
      <c r="P45" s="170"/>
      <c r="Q45" s="43"/>
      <c r="R45" s="46"/>
    </row>
    <row r="46" spans="1:18" s="47" customFormat="1" ht="9.6" customHeight="1">
      <c r="A46" s="172"/>
      <c r="B46" s="50"/>
      <c r="C46" s="50"/>
      <c r="D46" s="58"/>
      <c r="E46" s="170"/>
      <c r="F46" s="170"/>
      <c r="H46" s="170"/>
      <c r="I46" s="185"/>
      <c r="J46" s="52" t="s">
        <v>22</v>
      </c>
      <c r="K46" s="60"/>
      <c r="L46" s="82" t="s">
        <v>104</v>
      </c>
      <c r="M46" s="178"/>
      <c r="N46" s="170"/>
      <c r="O46" s="181"/>
      <c r="P46" s="170"/>
      <c r="Q46" s="43"/>
      <c r="R46" s="46"/>
    </row>
    <row r="47" spans="1:18" s="47" customFormat="1" ht="9.6" customHeight="1">
      <c r="A47" s="172">
        <v>11</v>
      </c>
      <c r="B47" s="37">
        <f>IF($D47="","",VLOOKUP($D47,'[1]Boys Do Main Draw Prep'!$A$7:$V$23,20))</f>
        <v>0</v>
      </c>
      <c r="C47" s="37" t="s">
        <v>26</v>
      </c>
      <c r="D47" s="38">
        <v>15</v>
      </c>
      <c r="E47" s="37" t="str">
        <f>UPPER(IF($D47="","",VLOOKUP($D47,'[1]Boys Do Main Draw Prep'!$A$7:$V$23,2)))</f>
        <v>SHAILENDRA SINGH RAJPUT</v>
      </c>
      <c r="F47" s="37" t="str">
        <f>IF($D47="","",VLOOKUP($D47,'[1]Boys Do Main Draw Prep'!$A$7:$V$23,3))</f>
        <v xml:space="preserve"> </v>
      </c>
      <c r="G47" s="179"/>
      <c r="H47" s="37" t="str">
        <f>IF($D47="","",VLOOKUP($D47,'[1]Boys Do Main Draw Prep'!$A$7:$V$23,4))</f>
        <v>UP</v>
      </c>
      <c r="I47" s="169"/>
      <c r="J47" s="170"/>
      <c r="K47" s="181"/>
      <c r="L47" s="206" t="s">
        <v>121</v>
      </c>
      <c r="M47" s="181"/>
      <c r="N47" s="182"/>
      <c r="O47" s="181"/>
      <c r="P47" s="170"/>
      <c r="Q47" s="43"/>
      <c r="R47" s="46"/>
    </row>
    <row r="48" spans="1:18" s="47" customFormat="1" ht="9.6" customHeight="1">
      <c r="A48" s="172"/>
      <c r="B48" s="50"/>
      <c r="C48" s="50"/>
      <c r="D48" s="50"/>
      <c r="E48" s="37" t="str">
        <f>UPPER(IF($D47="","",VLOOKUP($D47,'[1]Boys Do Main Draw Prep'!$A$7:$V$23,7)))</f>
        <v>R. SATHYAMOORTHY</v>
      </c>
      <c r="F48" s="37" t="str">
        <f>IF($D47="","",VLOOKUP($D47,'[1]Boys Do Main Draw Prep'!$A$7:$V$23,8))</f>
        <v>WC0032</v>
      </c>
      <c r="G48" s="179"/>
      <c r="H48" s="37" t="str">
        <f>IF($D47="","",VLOOKUP($D47,'[1]Boys Do Main Draw Prep'!$A$7:$V$23,9))</f>
        <v>TN</v>
      </c>
      <c r="I48" s="173"/>
      <c r="J48" s="174" t="str">
        <f>IF(I48="a",E47,IF(I48="b",E49,""))</f>
        <v/>
      </c>
      <c r="K48" s="181"/>
      <c r="L48" s="170"/>
      <c r="M48" s="181"/>
      <c r="N48" s="170"/>
      <c r="O48" s="181"/>
      <c r="P48" s="170"/>
      <c r="Q48" s="43"/>
      <c r="R48" s="46"/>
    </row>
    <row r="49" spans="1:18" s="47" customFormat="1" ht="9.6" customHeight="1">
      <c r="A49" s="172"/>
      <c r="B49" s="50"/>
      <c r="C49" s="50"/>
      <c r="D49" s="50"/>
      <c r="E49" s="170"/>
      <c r="F49" s="170"/>
      <c r="H49" s="170"/>
      <c r="I49" s="175"/>
      <c r="J49" s="209" t="s">
        <v>76</v>
      </c>
      <c r="K49" s="186"/>
      <c r="L49" s="170"/>
      <c r="M49" s="181"/>
      <c r="N49" s="170"/>
      <c r="O49" s="181"/>
      <c r="P49" s="170"/>
      <c r="Q49" s="43"/>
      <c r="R49" s="46"/>
    </row>
    <row r="50" spans="1:18" s="47" customFormat="1" ht="9.6" customHeight="1">
      <c r="A50" s="172"/>
      <c r="B50" s="50"/>
      <c r="C50" s="50"/>
      <c r="D50" s="50"/>
      <c r="E50" s="170"/>
      <c r="F50" s="170"/>
      <c r="H50" s="52" t="s">
        <v>22</v>
      </c>
      <c r="I50" s="60"/>
      <c r="J50" s="207" t="s">
        <v>103</v>
      </c>
      <c r="K50" s="173"/>
      <c r="L50" s="170"/>
      <c r="M50" s="181"/>
      <c r="N50" s="170"/>
      <c r="O50" s="181"/>
      <c r="P50" s="170"/>
      <c r="Q50" s="43"/>
      <c r="R50" s="46"/>
    </row>
    <row r="51" spans="1:18" s="47" customFormat="1" ht="9.6" customHeight="1">
      <c r="A51" s="167">
        <v>12</v>
      </c>
      <c r="B51" s="37">
        <f>IF($D51="","",VLOOKUP($D51,'[1]Boys Do Main Draw Prep'!$A$7:$V$23,20))</f>
        <v>0</v>
      </c>
      <c r="C51" s="37">
        <f>IF($D51="","",VLOOKUP($D51,'[1]Boys Do Main Draw Prep'!$A$7:$V$23,21))</f>
        <v>12</v>
      </c>
      <c r="D51" s="38">
        <v>3</v>
      </c>
      <c r="E51" s="39" t="str">
        <f>UPPER(IF($D51="","",VLOOKUP($D51,'[1]Boys Do Main Draw Prep'!$A$7:$V$23,2)))</f>
        <v>SATHASIVAM KANNUPAYAN</v>
      </c>
      <c r="F51" s="39" t="str">
        <f>IF($D51="","",VLOOKUP($D51,'[1]Boys Do Main Draw Prep'!$A$7:$V$23,3))</f>
        <v>WC0007</v>
      </c>
      <c r="G51" s="168"/>
      <c r="H51" s="39" t="str">
        <f>IF($D51="","",VLOOKUP($D51,'[1]Boys Do Main Draw Prep'!$A$7:$V$23,4))</f>
        <v>TN</v>
      </c>
      <c r="I51" s="180"/>
      <c r="J51" s="206" t="s">
        <v>62</v>
      </c>
      <c r="K51" s="171"/>
      <c r="L51" s="182"/>
      <c r="M51" s="186"/>
      <c r="N51" s="170"/>
      <c r="O51" s="181"/>
      <c r="P51" s="170"/>
      <c r="Q51" s="43"/>
      <c r="R51" s="46"/>
    </row>
    <row r="52" spans="1:18" s="47" customFormat="1" ht="9.6" customHeight="1">
      <c r="A52" s="172"/>
      <c r="B52" s="50"/>
      <c r="C52" s="50"/>
      <c r="D52" s="50"/>
      <c r="E52" s="39" t="str">
        <f>UPPER(IF($D51="","",VLOOKUP($D51,'[1]Boys Do Main Draw Prep'!$A$7:$V$23,7)))</f>
        <v>ANIL D ALMEIDA</v>
      </c>
      <c r="F52" s="39" t="str">
        <f>IF($D51="","",VLOOKUP($D51,'[1]Boys Do Main Draw Prep'!$A$7:$V$23,8))</f>
        <v>WC0025</v>
      </c>
      <c r="G52" s="168"/>
      <c r="H52" s="39" t="str">
        <f>IF($D51="","",VLOOKUP($D51,'[1]Boys Do Main Draw Prep'!$A$7:$V$23,9))</f>
        <v>KA</v>
      </c>
      <c r="I52" s="173"/>
      <c r="J52" s="170"/>
      <c r="K52" s="171"/>
      <c r="L52" s="183"/>
      <c r="M52" s="187"/>
      <c r="N52" s="170"/>
      <c r="O52" s="181"/>
      <c r="P52" s="170"/>
      <c r="Q52" s="43"/>
      <c r="R52" s="46"/>
    </row>
    <row r="53" spans="1:18" s="47" customFormat="1" ht="9.6" customHeight="1">
      <c r="A53" s="172"/>
      <c r="B53" s="50"/>
      <c r="C53" s="50"/>
      <c r="D53" s="50"/>
      <c r="E53" s="170"/>
      <c r="F53" s="170"/>
      <c r="H53" s="170"/>
      <c r="I53" s="185"/>
      <c r="J53" s="170"/>
      <c r="K53" s="171"/>
      <c r="L53" s="170"/>
      <c r="M53" s="175"/>
      <c r="N53" s="209" t="s">
        <v>61</v>
      </c>
      <c r="O53" s="181"/>
      <c r="P53" s="170"/>
      <c r="Q53" s="43"/>
      <c r="R53" s="46"/>
    </row>
    <row r="54" spans="1:18" s="47" customFormat="1" ht="9.6" customHeight="1">
      <c r="A54" s="172"/>
      <c r="B54" s="50"/>
      <c r="C54" s="50"/>
      <c r="D54" s="50"/>
      <c r="E54" s="170"/>
      <c r="F54" s="170"/>
      <c r="H54" s="170"/>
      <c r="I54" s="185"/>
      <c r="J54" s="170"/>
      <c r="K54" s="171"/>
      <c r="L54" s="52" t="s">
        <v>22</v>
      </c>
      <c r="M54" s="60"/>
      <c r="N54" s="207" t="s">
        <v>75</v>
      </c>
      <c r="O54" s="173"/>
      <c r="P54" s="170"/>
      <c r="Q54" s="43"/>
      <c r="R54" s="46"/>
    </row>
    <row r="55" spans="1:18" s="47" customFormat="1" ht="9.6" customHeight="1">
      <c r="A55" s="172">
        <v>13</v>
      </c>
      <c r="B55" s="37">
        <f>IF($D55="","",VLOOKUP($D55,'[1]Boys Do Main Draw Prep'!$A$7:$V$23,20))</f>
        <v>0</v>
      </c>
      <c r="C55" s="37">
        <f>IF($D55="","",VLOOKUP($D55,'[1]Boys Do Main Draw Prep'!$A$7:$V$23,21))</f>
        <v>54</v>
      </c>
      <c r="D55" s="38">
        <v>10</v>
      </c>
      <c r="E55" s="37" t="str">
        <f>UPPER(IF($D55="","",VLOOKUP($D55,'[1]Boys Do Main Draw Prep'!$A$7:$V$23,2)))</f>
        <v>M. GANESAN</v>
      </c>
      <c r="F55" s="37" t="str">
        <f>IF($D55="","",VLOOKUP($D55,'[1]Boys Do Main Draw Prep'!$A$7:$V$23,3))</f>
        <v>WC0001</v>
      </c>
      <c r="G55" s="179"/>
      <c r="H55" s="37" t="str">
        <f>IF($D55="","",VLOOKUP($D55,'[1]Boys Do Main Draw Prep'!$A$7:$V$23,4))</f>
        <v>TN</v>
      </c>
      <c r="I55" s="169"/>
      <c r="J55" s="170"/>
      <c r="K55" s="171"/>
      <c r="L55" s="170"/>
      <c r="M55" s="181"/>
      <c r="N55" s="206" t="s">
        <v>123</v>
      </c>
      <c r="O55" s="171"/>
      <c r="P55" s="170"/>
      <c r="Q55" s="43"/>
      <c r="R55" s="46"/>
    </row>
    <row r="56" spans="1:18" s="47" customFormat="1" ht="9.6" customHeight="1">
      <c r="A56" s="172"/>
      <c r="B56" s="50"/>
      <c r="C56" s="50"/>
      <c r="D56" s="50"/>
      <c r="E56" s="37" t="str">
        <f>UPPER(IF($D55="","",VLOOKUP($D55,'[1]Boys Do Main Draw Prep'!$A$7:$V$23,7)))</f>
        <v>MALAYADRI</v>
      </c>
      <c r="F56" s="37" t="str">
        <f>IF($D55="","",VLOOKUP($D55,'[1]Boys Do Main Draw Prep'!$A$7:$V$23,8))</f>
        <v xml:space="preserve"> </v>
      </c>
      <c r="G56" s="179"/>
      <c r="H56" s="37" t="str">
        <f>IF($D55="","",VLOOKUP($D55,'[1]Boys Do Main Draw Prep'!$A$7:$V$23,9))</f>
        <v>KA</v>
      </c>
      <c r="I56" s="173"/>
      <c r="J56" s="174" t="str">
        <f>IF(I56="a",E55,IF(I56="b",E57,""))</f>
        <v/>
      </c>
      <c r="K56" s="171"/>
      <c r="L56" s="170"/>
      <c r="M56" s="181"/>
      <c r="N56" s="170"/>
      <c r="O56" s="171"/>
      <c r="P56" s="170"/>
      <c r="Q56" s="43"/>
      <c r="R56" s="46"/>
    </row>
    <row r="57" spans="1:18" s="47" customFormat="1" ht="9.6" customHeight="1">
      <c r="A57" s="172"/>
      <c r="B57" s="50"/>
      <c r="C57" s="50"/>
      <c r="D57" s="58"/>
      <c r="E57" s="170"/>
      <c r="F57" s="170"/>
      <c r="H57" s="170"/>
      <c r="I57" s="175"/>
      <c r="J57" s="176" t="s">
        <v>106</v>
      </c>
      <c r="K57" s="177"/>
      <c r="L57" s="170"/>
      <c r="M57" s="181"/>
      <c r="N57" s="170"/>
      <c r="O57" s="171"/>
      <c r="P57" s="170"/>
      <c r="Q57" s="43"/>
      <c r="R57" s="46"/>
    </row>
    <row r="58" spans="1:18" s="47" customFormat="1" ht="9.6" customHeight="1">
      <c r="A58" s="172"/>
      <c r="B58" s="50"/>
      <c r="C58" s="50"/>
      <c r="D58" s="58"/>
      <c r="E58" s="170"/>
      <c r="F58" s="170"/>
      <c r="H58" s="52" t="s">
        <v>22</v>
      </c>
      <c r="I58" s="60"/>
      <c r="J58" s="82" t="s">
        <v>72</v>
      </c>
      <c r="K58" s="178"/>
      <c r="L58" s="170"/>
      <c r="M58" s="181"/>
      <c r="N58" s="170"/>
      <c r="O58" s="171"/>
      <c r="P58" s="170"/>
      <c r="Q58" s="43"/>
      <c r="R58" s="46"/>
    </row>
    <row r="59" spans="1:18" s="47" customFormat="1" ht="9.6" customHeight="1">
      <c r="A59" s="172">
        <v>14</v>
      </c>
      <c r="B59" s="37">
        <f>IF($D59="","",VLOOKUP($D59,'[1]Boys Do Main Draw Prep'!$A$7:$V$23,20))</f>
        <v>0</v>
      </c>
      <c r="C59" s="37">
        <f>IF($D59="","",VLOOKUP($D59,'[1]Boys Do Main Draw Prep'!$A$7:$V$23,21))</f>
        <v>32</v>
      </c>
      <c r="D59" s="38">
        <v>6</v>
      </c>
      <c r="E59" s="37" t="str">
        <f>UPPER(IF($D59="","",VLOOKUP($D59,'[1]Boys Do Main Draw Prep'!$A$7:$V$23,2)))</f>
        <v>BASAVARAJ M KUNDARAGI</v>
      </c>
      <c r="F59" s="37" t="str">
        <f>IF($D59="","",VLOOKUP($D59,'[1]Boys Do Main Draw Prep'!$A$7:$V$23,3))</f>
        <v xml:space="preserve"> </v>
      </c>
      <c r="G59" s="179"/>
      <c r="H59" s="37" t="str">
        <f>IF($D59="","",VLOOKUP($D59,'[1]Boys Do Main Draw Prep'!$A$7:$V$23,4))</f>
        <v>KA</v>
      </c>
      <c r="I59" s="180"/>
      <c r="J59" s="206" t="s">
        <v>102</v>
      </c>
      <c r="K59" s="181"/>
      <c r="L59" s="182"/>
      <c r="M59" s="186"/>
      <c r="N59" s="170"/>
      <c r="O59" s="171"/>
      <c r="P59" s="170"/>
      <c r="Q59" s="43"/>
      <c r="R59" s="46"/>
    </row>
    <row r="60" spans="1:18" s="47" customFormat="1" ht="9.6" customHeight="1">
      <c r="A60" s="172"/>
      <c r="B60" s="50"/>
      <c r="C60" s="50"/>
      <c r="D60" s="50"/>
      <c r="E60" s="37" t="str">
        <f>UPPER(IF($D59="","",VLOOKUP($D59,'[1]Boys Do Main Draw Prep'!$A$7:$V$23,7)))</f>
        <v>MOULALI M G</v>
      </c>
      <c r="F60" s="37" t="str">
        <f>IF($D59="","",VLOOKUP($D59,'[1]Boys Do Main Draw Prep'!$A$7:$V$23,8))</f>
        <v>WC0012</v>
      </c>
      <c r="G60" s="179"/>
      <c r="H60" s="37" t="str">
        <f>IF($D59="","",VLOOKUP($D59,'[1]Boys Do Main Draw Prep'!$A$7:$V$23,9))</f>
        <v>KA</v>
      </c>
      <c r="I60" s="173"/>
      <c r="J60" s="170"/>
      <c r="K60" s="181"/>
      <c r="L60" s="183"/>
      <c r="M60" s="187"/>
      <c r="N60" s="170"/>
      <c r="O60" s="171"/>
      <c r="P60"/>
      <c r="Q60" s="43"/>
      <c r="R60" s="46"/>
    </row>
    <row r="61" spans="1:18" s="47" customFormat="1" ht="9.6" customHeight="1">
      <c r="A61" s="172"/>
      <c r="B61" s="50"/>
      <c r="C61" s="50"/>
      <c r="D61" s="58"/>
      <c r="E61" s="170"/>
      <c r="F61" s="170"/>
      <c r="H61" s="170"/>
      <c r="I61" s="185"/>
      <c r="J61" s="170"/>
      <c r="K61" s="175"/>
      <c r="L61" s="209" t="s">
        <v>61</v>
      </c>
      <c r="M61" s="181"/>
      <c r="N61" s="170"/>
      <c r="O61" s="171"/>
      <c r="P61" s="170"/>
      <c r="Q61" s="43"/>
      <c r="R61" s="46"/>
    </row>
    <row r="62" spans="1:18" s="47" customFormat="1" ht="9.6" customHeight="1">
      <c r="A62" s="172"/>
      <c r="B62" s="50"/>
      <c r="C62" s="50"/>
      <c r="D62" s="58"/>
      <c r="E62" s="170"/>
      <c r="F62" s="170"/>
      <c r="H62" s="170"/>
      <c r="I62" s="185"/>
      <c r="J62" s="52" t="s">
        <v>22</v>
      </c>
      <c r="K62" s="60"/>
      <c r="L62" s="207" t="s">
        <v>75</v>
      </c>
      <c r="M62" s="173"/>
      <c r="N62" s="170"/>
      <c r="O62" s="171"/>
      <c r="P62" s="170"/>
      <c r="Q62" s="43"/>
      <c r="R62" s="46"/>
    </row>
    <row r="63" spans="1:18" s="47" customFormat="1" ht="9.6" customHeight="1">
      <c r="A63" s="172">
        <v>15</v>
      </c>
      <c r="B63" s="37">
        <f>IF($D63="","",VLOOKUP($D63,'[1]Boys Do Main Draw Prep'!$A$7:$V$23,20))</f>
        <v>0</v>
      </c>
      <c r="C63" s="37">
        <f>IF($D63="","",VLOOKUP($D63,'[1]Boys Do Main Draw Prep'!$A$7:$V$23,21))</f>
        <v>33</v>
      </c>
      <c r="D63" s="38">
        <v>7</v>
      </c>
      <c r="E63" s="37" t="str">
        <f>UPPER(IF($D63="","",VLOOKUP($D63,'[1]Boys Do Main Draw Prep'!$A$7:$V$23,2)))</f>
        <v xml:space="preserve">H. MADHUSUDAN </v>
      </c>
      <c r="F63" s="37" t="str">
        <f>IF($D63="","",VLOOKUP($D63,'[1]Boys Do Main Draw Prep'!$A$7:$V$23,3))</f>
        <v>WC0017</v>
      </c>
      <c r="G63" s="179"/>
      <c r="H63" s="37" t="str">
        <f>IF($D63="","",VLOOKUP($D63,'[1]Boys Do Main Draw Prep'!$A$7:$V$23,4))</f>
        <v>KA</v>
      </c>
      <c r="I63" s="169"/>
      <c r="J63" s="170"/>
      <c r="K63" s="181"/>
      <c r="L63" s="206" t="s">
        <v>118</v>
      </c>
      <c r="M63" s="171"/>
      <c r="N63" s="182"/>
      <c r="O63" s="171"/>
      <c r="P63" s="170"/>
      <c r="Q63" s="43"/>
      <c r="R63" s="46"/>
    </row>
    <row r="64" spans="1:18" s="47" customFormat="1" ht="9.6" customHeight="1">
      <c r="A64" s="172"/>
      <c r="B64" s="50"/>
      <c r="C64" s="50"/>
      <c r="D64" s="50"/>
      <c r="E64" s="37" t="str">
        <f>UPPER(IF($D63="","",VLOOKUP($D63,'[1]Boys Do Main Draw Prep'!$A$7:$V$23,7)))</f>
        <v>INDRA JEET PANDEY</v>
      </c>
      <c r="F64" s="37" t="str">
        <f>IF($D63="","",VLOOKUP($D63,'[1]Boys Do Main Draw Prep'!$A$7:$V$23,8))</f>
        <v xml:space="preserve"> </v>
      </c>
      <c r="G64" s="179"/>
      <c r="H64" s="37" t="str">
        <f>IF($D63="","",VLOOKUP($D63,'[1]Boys Do Main Draw Prep'!$A$7:$V$23,9))</f>
        <v>TN</v>
      </c>
      <c r="I64" s="173"/>
      <c r="J64" s="174" t="str">
        <f>IF(I64="a",E63,IF(I64="b",E65,""))</f>
        <v/>
      </c>
      <c r="K64" s="181"/>
      <c r="L64" s="170"/>
      <c r="M64" s="171"/>
      <c r="N64" s="170"/>
      <c r="O64" s="171"/>
      <c r="P64" s="170"/>
      <c r="Q64" s="43"/>
      <c r="R64" s="46"/>
    </row>
    <row r="65" spans="1:18" s="47" customFormat="1" ht="9.6" customHeight="1">
      <c r="A65" s="172"/>
      <c r="B65" s="50"/>
      <c r="C65" s="50"/>
      <c r="D65" s="50"/>
      <c r="E65" s="174"/>
      <c r="F65" s="174"/>
      <c r="G65" s="191"/>
      <c r="H65" s="174"/>
      <c r="I65" s="175"/>
      <c r="J65" s="209" t="s">
        <v>61</v>
      </c>
      <c r="K65" s="186"/>
      <c r="L65" s="170"/>
      <c r="M65" s="171"/>
      <c r="N65" s="170"/>
      <c r="O65" s="171"/>
      <c r="P65" s="170"/>
      <c r="Q65" s="43"/>
      <c r="R65" s="46"/>
    </row>
    <row r="66" spans="1:18" s="47" customFormat="1" ht="9.6" customHeight="1">
      <c r="A66" s="172"/>
      <c r="B66" s="50"/>
      <c r="C66" s="50"/>
      <c r="D66" s="50"/>
      <c r="E66" s="170"/>
      <c r="F66" s="170"/>
      <c r="H66" s="52" t="s">
        <v>22</v>
      </c>
      <c r="I66" s="60"/>
      <c r="J66" s="207" t="s">
        <v>75</v>
      </c>
      <c r="K66" s="173"/>
      <c r="L66" s="170"/>
      <c r="M66" s="171"/>
      <c r="N66" s="170"/>
      <c r="O66" s="171"/>
      <c r="P66" s="170"/>
      <c r="Q66" s="43"/>
      <c r="R66" s="46"/>
    </row>
    <row r="67" spans="1:18" s="47" customFormat="1" ht="9.6" customHeight="1">
      <c r="A67" s="167">
        <v>16</v>
      </c>
      <c r="B67" s="37">
        <f>IF($D67="","",VLOOKUP($D67,'[1]Boys Do Main Draw Prep'!$A$7:$V$23,20))</f>
        <v>0</v>
      </c>
      <c r="C67" s="37">
        <f>IF($D67="","",VLOOKUP($D67,'[1]Boys Do Main Draw Prep'!$A$7:$V$23,21))</f>
        <v>8</v>
      </c>
      <c r="D67" s="38">
        <v>2</v>
      </c>
      <c r="E67" s="39" t="str">
        <f>UPPER(IF($D67="","",VLOOKUP($D67,'[1]Boys Do Main Draw Prep'!$A$7:$V$23,2)))</f>
        <v>K KARTHIK</v>
      </c>
      <c r="F67" s="39" t="str">
        <f>IF($D67="","",VLOOKUP($D67,'[1]Boys Do Main Draw Prep'!$A$7:$V$23,3))</f>
        <v xml:space="preserve"> </v>
      </c>
      <c r="G67" s="168"/>
      <c r="H67" s="39" t="str">
        <f>IF($D67="","",VLOOKUP($D67,'[1]Boys Do Main Draw Prep'!$A$7:$V$23,4))</f>
        <v>TN</v>
      </c>
      <c r="I67" s="180"/>
      <c r="J67" s="206" t="s">
        <v>107</v>
      </c>
      <c r="K67" s="171"/>
      <c r="L67" s="182"/>
      <c r="M67" s="177"/>
      <c r="N67" s="170"/>
      <c r="O67" s="171"/>
      <c r="P67" s="170"/>
      <c r="Q67" s="43"/>
      <c r="R67" s="46"/>
    </row>
    <row r="68" spans="1:18" s="47" customFormat="1" ht="9.6" customHeight="1">
      <c r="A68" s="172"/>
      <c r="B68" s="50"/>
      <c r="C68" s="50"/>
      <c r="D68" s="50"/>
      <c r="E68" s="39" t="str">
        <f>UPPER(IF($D67="","",VLOOKUP($D67,'[1]Boys Do Main Draw Prep'!$A$7:$V$23,7)))</f>
        <v>MARIAPPAN D</v>
      </c>
      <c r="F68" s="39" t="str">
        <f>IF($D67="","",VLOOKUP($D67,'[1]Boys Do Main Draw Prep'!$A$7:$V$23,8))</f>
        <v>WC0004</v>
      </c>
      <c r="G68" s="168"/>
      <c r="H68" s="39" t="str">
        <f>IF($D67="","",VLOOKUP($D67,'[1]Boys Do Main Draw Prep'!$A$7:$V$23,9))</f>
        <v>TN</v>
      </c>
      <c r="I68" s="173"/>
      <c r="J68" s="170"/>
      <c r="K68" s="171"/>
      <c r="L68" s="183"/>
      <c r="M68" s="184"/>
      <c r="N68" s="170"/>
      <c r="O68" s="171"/>
      <c r="P68" s="170"/>
      <c r="Q68" s="43"/>
      <c r="R68" s="46"/>
    </row>
    <row r="69" spans="1:18" s="47" customFormat="1" ht="9.6" customHeight="1">
      <c r="A69" s="192"/>
      <c r="B69" s="193"/>
      <c r="C69" s="193"/>
      <c r="D69" s="194"/>
      <c r="E69" s="195"/>
      <c r="F69" s="195"/>
      <c r="G69" s="33"/>
      <c r="H69" s="195"/>
      <c r="I69" s="196"/>
      <c r="J69" s="44"/>
      <c r="K69" s="45"/>
      <c r="L69" s="44"/>
      <c r="M69" s="45"/>
      <c r="N69" s="44"/>
      <c r="O69" s="45"/>
      <c r="P69" s="44"/>
      <c r="Q69" s="45"/>
      <c r="R69" s="46"/>
    </row>
    <row r="70" spans="1:18" s="89" customFormat="1" ht="6" customHeight="1">
      <c r="A70" s="192"/>
      <c r="B70" s="193"/>
      <c r="C70" s="193"/>
      <c r="D70" s="194"/>
      <c r="E70" s="195"/>
      <c r="F70" s="195"/>
      <c r="G70" s="197"/>
      <c r="H70" s="195"/>
      <c r="I70" s="196"/>
      <c r="J70" s="44"/>
      <c r="K70" s="45"/>
      <c r="L70" s="86"/>
      <c r="M70" s="87"/>
      <c r="N70" s="86"/>
      <c r="O70" s="87"/>
      <c r="P70" s="86"/>
      <c r="Q70" s="87"/>
      <c r="R70" s="88"/>
    </row>
    <row r="71" spans="1:18" s="102" customFormat="1" ht="10.5" customHeight="1">
      <c r="A71" s="90" t="s">
        <v>27</v>
      </c>
      <c r="B71" s="91"/>
      <c r="C71" s="92"/>
      <c r="D71" s="93" t="s">
        <v>28</v>
      </c>
      <c r="E71" s="94" t="s">
        <v>88</v>
      </c>
      <c r="F71" s="94"/>
      <c r="G71" s="94"/>
      <c r="H71" s="198"/>
      <c r="I71" s="94" t="s">
        <v>28</v>
      </c>
      <c r="J71" s="94" t="s">
        <v>89</v>
      </c>
      <c r="K71" s="97"/>
      <c r="L71" s="94" t="s">
        <v>31</v>
      </c>
      <c r="M71" s="98"/>
      <c r="N71" s="99" t="s">
        <v>32</v>
      </c>
      <c r="O71" s="99"/>
      <c r="P71" s="100" t="s">
        <v>90</v>
      </c>
      <c r="Q71" s="101"/>
    </row>
    <row r="72" spans="1:18" s="102" customFormat="1" ht="9" customHeight="1">
      <c r="A72" s="103" t="s">
        <v>34</v>
      </c>
      <c r="B72" s="104"/>
      <c r="C72" s="105"/>
      <c r="D72" s="106">
        <v>1</v>
      </c>
      <c r="E72" s="107" t="str">
        <f>IF(D72&gt;$Q$79,,UPPER(VLOOKUP(D72,'[1]Boys Do Main Draw Prep'!$A$7:$R$23,2)))</f>
        <v>SHEKAR VEERASWAMY</v>
      </c>
      <c r="F72" s="199"/>
      <c r="G72" s="199"/>
      <c r="H72" s="200"/>
      <c r="I72" s="201" t="s">
        <v>35</v>
      </c>
      <c r="J72" s="104"/>
      <c r="K72" s="111"/>
      <c r="L72" s="104"/>
      <c r="M72" s="112"/>
      <c r="N72" s="113" t="s">
        <v>91</v>
      </c>
      <c r="O72" s="114"/>
      <c r="P72" s="114"/>
      <c r="Q72" s="115"/>
    </row>
    <row r="73" spans="1:18" s="102" customFormat="1" ht="9" customHeight="1">
      <c r="A73" s="103" t="s">
        <v>37</v>
      </c>
      <c r="B73" s="104"/>
      <c r="C73" s="105"/>
      <c r="D73" s="106"/>
      <c r="E73" s="107" t="str">
        <f>IF(D72&gt;$Q$79,,UPPER(VLOOKUP(D72,'[1]Boys Do Main Draw Prep'!$A$7:$R$23,7)))</f>
        <v>S. BALACHANDAR</v>
      </c>
      <c r="F73" s="199"/>
      <c r="G73" s="199"/>
      <c r="H73" s="200"/>
      <c r="I73" s="201"/>
      <c r="J73" s="104"/>
      <c r="K73" s="111"/>
      <c r="L73" s="104"/>
      <c r="M73" s="112"/>
      <c r="N73" s="118"/>
      <c r="O73" s="117"/>
      <c r="P73" s="118"/>
      <c r="Q73" s="119"/>
    </row>
    <row r="74" spans="1:18" s="102" customFormat="1" ht="9" customHeight="1">
      <c r="A74" s="120" t="s">
        <v>39</v>
      </c>
      <c r="B74" s="118"/>
      <c r="C74" s="121"/>
      <c r="D74" s="106">
        <v>2</v>
      </c>
      <c r="E74" s="107" t="str">
        <f>IF(D74&gt;$Q$79,,UPPER(VLOOKUP(D74,'[1]Boys Do Main Draw Prep'!$A$7:$R$23,2)))</f>
        <v>K KARTHIK</v>
      </c>
      <c r="F74" s="199"/>
      <c r="G74" s="199"/>
      <c r="H74" s="200"/>
      <c r="I74" s="201" t="s">
        <v>38</v>
      </c>
      <c r="J74" s="104"/>
      <c r="K74" s="111"/>
      <c r="L74" s="104"/>
      <c r="M74" s="112"/>
      <c r="N74" s="113" t="s">
        <v>41</v>
      </c>
      <c r="O74" s="114"/>
      <c r="P74" s="114"/>
      <c r="Q74" s="115"/>
    </row>
    <row r="75" spans="1:18" s="102" customFormat="1" ht="9" customHeight="1">
      <c r="A75" s="122"/>
      <c r="B75" s="24"/>
      <c r="C75" s="123"/>
      <c r="D75" s="106"/>
      <c r="E75" s="107" t="str">
        <f>IF(D74&gt;$Q$79,,UPPER(VLOOKUP(D74,'[1]Boys Do Main Draw Prep'!$A$7:$R$23,7)))</f>
        <v>MARIAPPAN D</v>
      </c>
      <c r="F75" s="199"/>
      <c r="G75" s="199"/>
      <c r="H75" s="200"/>
      <c r="I75" s="201"/>
      <c r="J75" s="104"/>
      <c r="K75" s="111"/>
      <c r="L75" s="104"/>
      <c r="M75" s="112"/>
      <c r="N75" s="104" t="s">
        <v>92</v>
      </c>
      <c r="O75" s="111"/>
      <c r="P75" s="104"/>
      <c r="Q75" s="112"/>
    </row>
    <row r="76" spans="1:18" s="102" customFormat="1" ht="9" customHeight="1">
      <c r="A76" s="124" t="s">
        <v>44</v>
      </c>
      <c r="B76" s="125"/>
      <c r="C76" s="126"/>
      <c r="D76" s="106">
        <v>3</v>
      </c>
      <c r="E76" s="107" t="str">
        <f>IF(D76&gt;$Q$79,,UPPER(VLOOKUP(D76,'[1]Boys Do Main Draw Prep'!$A$7:$R$23,2)))</f>
        <v>SATHASIVAM KANNUPAYAN</v>
      </c>
      <c r="F76" s="199"/>
      <c r="G76" s="199"/>
      <c r="H76" s="200"/>
      <c r="I76" s="201" t="s">
        <v>40</v>
      </c>
      <c r="J76" s="104"/>
      <c r="K76" s="111"/>
      <c r="L76" s="104"/>
      <c r="M76" s="112"/>
      <c r="N76" s="118" t="s">
        <v>93</v>
      </c>
      <c r="O76" s="117"/>
      <c r="P76" s="118"/>
      <c r="Q76" s="119"/>
    </row>
    <row r="77" spans="1:18" s="102" customFormat="1" ht="9" customHeight="1">
      <c r="A77" s="103" t="s">
        <v>34</v>
      </c>
      <c r="B77" s="104"/>
      <c r="C77" s="105"/>
      <c r="D77" s="106"/>
      <c r="E77" s="107" t="str">
        <f>IF(D76&gt;$Q$79,,UPPER(VLOOKUP(D76,'[1]Boys Do Main Draw Prep'!$A$7:$R$23,7)))</f>
        <v>ANIL D ALMEIDA</v>
      </c>
      <c r="F77" s="199"/>
      <c r="G77" s="199"/>
      <c r="H77" s="200"/>
      <c r="I77" s="201"/>
      <c r="J77" s="104"/>
      <c r="K77" s="111"/>
      <c r="L77" s="104"/>
      <c r="M77" s="112"/>
      <c r="N77" s="113" t="s">
        <v>48</v>
      </c>
      <c r="O77" s="114"/>
      <c r="P77" s="114"/>
      <c r="Q77" s="115"/>
    </row>
    <row r="78" spans="1:18" s="102" customFormat="1" ht="9" customHeight="1">
      <c r="A78" s="103" t="s">
        <v>49</v>
      </c>
      <c r="B78" s="104"/>
      <c r="C78" s="127"/>
      <c r="D78" s="106">
        <v>4</v>
      </c>
      <c r="E78" s="107" t="str">
        <f>IF(D78&gt;$Q$79,,UPPER(VLOOKUP(D78,'[1]Boys Do Main Draw Prep'!$A$7:$R$23,2)))</f>
        <v>K. KESHAVAN</v>
      </c>
      <c r="F78" s="199"/>
      <c r="G78" s="199"/>
      <c r="H78" s="200"/>
      <c r="I78" s="201" t="s">
        <v>42</v>
      </c>
      <c r="J78" s="104"/>
      <c r="K78" s="111"/>
      <c r="L78" s="104"/>
      <c r="M78" s="112"/>
      <c r="N78" s="104"/>
      <c r="O78" s="111"/>
      <c r="P78" s="104"/>
      <c r="Q78" s="112"/>
    </row>
    <row r="79" spans="1:18" s="102" customFormat="1" ht="9" customHeight="1">
      <c r="A79" s="120" t="s">
        <v>51</v>
      </c>
      <c r="B79" s="118"/>
      <c r="C79" s="128"/>
      <c r="D79" s="129"/>
      <c r="E79" s="130" t="str">
        <f>IF(D78&gt;$Q$79,,UPPER(VLOOKUP(D78,'[1]Boys Do Main Draw Prep'!$A$7:$R$23,7)))</f>
        <v>DEVAGOWDA ANJINAPPA</v>
      </c>
      <c r="F79" s="202"/>
      <c r="G79" s="202"/>
      <c r="H79" s="203"/>
      <c r="I79" s="204"/>
      <c r="J79" s="118"/>
      <c r="K79" s="117"/>
      <c r="L79" s="118"/>
      <c r="M79" s="119"/>
      <c r="N79" s="118" t="str">
        <f>Q4</f>
        <v>SARAVANAN PAULRAJ</v>
      </c>
      <c r="O79" s="117"/>
      <c r="P79" s="118"/>
      <c r="Q79" s="205">
        <f>MIN(4,'[1]Boys Do Main Draw Prep'!$V$5)</f>
        <v>4</v>
      </c>
    </row>
    <row r="80" spans="1:18" ht="15.75" customHeight="1"/>
    <row r="81" ht="9" customHeight="1"/>
  </sheetData>
  <mergeCells count="1">
    <mergeCell ref="A4:C4"/>
  </mergeCells>
  <conditionalFormatting sqref="B7 B11 B15 B19 B23 B27 B31 B35 B39 B43 B47 B51 B55 B59 B63 B67">
    <cfRule type="cellIs" dxfId="31" priority="13" stopIfTrue="1" operator="equal">
      <formula>"DA"</formula>
    </cfRule>
  </conditionalFormatting>
  <conditionalFormatting sqref="H10 H58 H42 H50 H34 H26 H18 H66 J30 L22 N38 J62 J46 L54 J14">
    <cfRule type="expression" dxfId="30" priority="10" stopIfTrue="1">
      <formula>AND($N$1="CU",H10="Umpire")</formula>
    </cfRule>
    <cfRule type="expression" dxfId="29" priority="11" stopIfTrue="1">
      <formula>AND($N$1="CU",H10&lt;&gt;"Umpire",I10&lt;&gt;"")</formula>
    </cfRule>
    <cfRule type="expression" dxfId="28" priority="12" stopIfTrue="1">
      <formula>AND($N$1="CU",H10&lt;&gt;"Umpire")</formula>
    </cfRule>
  </conditionalFormatting>
  <conditionalFormatting sqref="J9 J17 J25 J33 J41 J49 J57 J65 L13 L29 L61 L45 N21 N53 P37">
    <cfRule type="expression" dxfId="27" priority="8" stopIfTrue="1">
      <formula>I10="as"</formula>
    </cfRule>
    <cfRule type="expression" dxfId="26" priority="9" stopIfTrue="1">
      <formula>I10="bs"</formula>
    </cfRule>
  </conditionalFormatting>
  <conditionalFormatting sqref="J10 J18 J26 J34 J42 J50 J58 J66 L14 L30 L62 L46 N22 N54 P38">
    <cfRule type="expression" dxfId="25" priority="6" stopIfTrue="1">
      <formula>I10="as"</formula>
    </cfRule>
    <cfRule type="expression" dxfId="24" priority="7" stopIfTrue="1">
      <formula>I10="bs"</formula>
    </cfRule>
  </conditionalFormatting>
  <conditionalFormatting sqref="I10 I18 I26 I34 I42 I50 I58 I66 K62 K46 K30 K14 M22 M54 O38">
    <cfRule type="expression" dxfId="23" priority="5" stopIfTrue="1">
      <formula>$N$1="CU"</formula>
    </cfRule>
  </conditionalFormatting>
  <conditionalFormatting sqref="E7 E11 E15 E19 E23 E27 E31 E35 E39 E43 E47 E51 E55 E59 E63 E67">
    <cfRule type="cellIs" dxfId="22" priority="4" stopIfTrue="1" operator="equal">
      <formula>"Bye"</formula>
    </cfRule>
  </conditionalFormatting>
  <conditionalFormatting sqref="D7 D11 D15 D19 D23 D27 D31 D35 D39 D43 D47 D51 D55 D59 D63 D67">
    <cfRule type="cellIs" dxfId="21" priority="3" stopIfTrue="1" operator="lessThan">
      <formula>5</formula>
    </cfRule>
  </conditionalFormatting>
  <conditionalFormatting sqref="P38">
    <cfRule type="expression" dxfId="20" priority="1" stopIfTrue="1">
      <formula>O39="as"</formula>
    </cfRule>
    <cfRule type="expression" dxfId="19" priority="2" stopIfTrue="1">
      <formula>O39="bs"</formula>
    </cfRule>
  </conditionalFormatting>
  <dataValidations count="1">
    <dataValidation type="list" allowBlank="1" showInputMessage="1" sqref="H10 J14 L22 J30 N38 L54 J46 J62 H66 H34 H50 H26 H58 H18 H42">
      <formula1>$T$7:$T$16</formula1>
    </dataValidation>
  </dataValidations>
  <printOptions horizontalCentered="1"/>
  <pageMargins left="0.35" right="0.35" top="0.39" bottom="0.39" header="0" footer="0"/>
  <pageSetup paperSize="9" orientation="portrait" horizontalDpi="300" verticalDpi="300"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sheetPr>
    <pageSetUpPr fitToPage="1"/>
  </sheetPr>
  <dimension ref="A1:U79"/>
  <sheetViews>
    <sheetView showGridLines="0" showZeros="0" topLeftCell="A30" workbookViewId="0">
      <selection activeCell="V38" sqref="V38"/>
    </sheetView>
  </sheetViews>
  <sheetFormatPr defaultRowHeight="13.2"/>
  <cols>
    <col min="1" max="2" width="3.33203125" style="135" customWidth="1"/>
    <col min="3" max="3" width="4.6640625" style="135" customWidth="1"/>
    <col min="4" max="4" width="4.33203125" style="135" customWidth="1"/>
    <col min="5" max="5" width="20.109375" style="135" customWidth="1"/>
    <col min="6" max="6" width="8.21875" style="135" customWidth="1"/>
    <col min="7" max="7" width="7.6640625" style="135" customWidth="1"/>
    <col min="8" max="8" width="5.88671875" style="135" customWidth="1"/>
    <col min="9" max="9" width="1.6640625" style="136" customWidth="1"/>
    <col min="10" max="10" width="10.6640625" style="135" customWidth="1"/>
    <col min="11" max="11" width="1.6640625" style="136" customWidth="1"/>
    <col min="12" max="12" width="10.6640625" style="135" customWidth="1"/>
    <col min="13" max="13" width="1.6640625" style="137" customWidth="1"/>
    <col min="14" max="14" width="10.6640625" style="135" customWidth="1"/>
    <col min="15" max="15" width="1.6640625" style="136" customWidth="1"/>
    <col min="16" max="16" width="10.6640625" style="135" customWidth="1"/>
    <col min="17" max="17" width="1.6640625" style="137" customWidth="1"/>
    <col min="18" max="18" width="0" style="135" hidden="1" customWidth="1"/>
    <col min="19" max="19" width="8.6640625" style="135" customWidth="1"/>
    <col min="20" max="20" width="9.109375" style="135" hidden="1" customWidth="1"/>
    <col min="21" max="16384" width="8.88671875" style="135"/>
  </cols>
  <sheetData>
    <row r="1" spans="1:20" s="4" customFormat="1" ht="21.75" customHeight="1">
      <c r="A1" s="208" t="s">
        <v>94</v>
      </c>
      <c r="B1" s="1"/>
      <c r="C1" s="2"/>
      <c r="D1" s="2"/>
      <c r="E1" s="2"/>
      <c r="F1" s="2"/>
      <c r="G1" s="2"/>
      <c r="H1" s="2"/>
      <c r="I1" s="3"/>
      <c r="K1" s="5"/>
      <c r="L1" s="6"/>
      <c r="M1" s="3"/>
      <c r="N1" s="3" t="s">
        <v>0</v>
      </c>
      <c r="O1" s="3"/>
      <c r="P1" s="2"/>
      <c r="Q1" s="3"/>
    </row>
    <row r="2" spans="1:20" s="11" customFormat="1">
      <c r="A2" s="7"/>
      <c r="B2" s="7"/>
      <c r="C2" s="7"/>
      <c r="D2" s="7"/>
      <c r="E2" s="7"/>
      <c r="F2" s="8"/>
      <c r="G2" s="5" t="s">
        <v>1</v>
      </c>
      <c r="H2" s="9"/>
      <c r="I2" s="10"/>
      <c r="J2" s="5" t="s">
        <v>2</v>
      </c>
      <c r="K2" s="5"/>
      <c r="L2" s="5"/>
      <c r="M2" s="10"/>
      <c r="N2" s="9"/>
      <c r="O2" s="10"/>
      <c r="P2" s="9"/>
      <c r="Q2" s="10"/>
    </row>
    <row r="3" spans="1:20" s="16" customFormat="1" ht="11.25" customHeight="1">
      <c r="A3" s="12" t="s">
        <v>3</v>
      </c>
      <c r="B3" s="12"/>
      <c r="C3" s="12"/>
      <c r="D3" s="12"/>
      <c r="E3" s="12"/>
      <c r="F3" s="12" t="s">
        <v>4</v>
      </c>
      <c r="G3" s="12"/>
      <c r="H3" s="12"/>
      <c r="I3" s="13"/>
      <c r="J3" s="14" t="s">
        <v>5</v>
      </c>
      <c r="K3" s="13"/>
      <c r="L3" s="12" t="s">
        <v>6</v>
      </c>
      <c r="M3" s="13"/>
      <c r="N3" s="12"/>
      <c r="O3" s="13"/>
      <c r="P3" s="12"/>
      <c r="Q3" s="15" t="s">
        <v>7</v>
      </c>
    </row>
    <row r="4" spans="1:20" s="23" customFormat="1" ht="11.25" customHeight="1" thickBot="1">
      <c r="A4" s="216">
        <v>43593</v>
      </c>
      <c r="B4" s="216"/>
      <c r="C4" s="216"/>
      <c r="D4" s="17"/>
      <c r="E4" s="17"/>
      <c r="F4" s="17" t="s">
        <v>8</v>
      </c>
      <c r="G4" s="18"/>
      <c r="H4" s="17"/>
      <c r="I4" s="19"/>
      <c r="J4" s="20" t="s">
        <v>9</v>
      </c>
      <c r="K4" s="19"/>
      <c r="L4" s="21" t="s">
        <v>10</v>
      </c>
      <c r="M4" s="19"/>
      <c r="N4" s="17"/>
      <c r="O4" s="19"/>
      <c r="P4" s="17"/>
      <c r="Q4" s="22" t="s">
        <v>11</v>
      </c>
    </row>
    <row r="5" spans="1:20" s="16" customFormat="1" ht="8.4">
      <c r="A5" s="24"/>
      <c r="B5" s="25" t="s">
        <v>12</v>
      </c>
      <c r="C5" s="25" t="s">
        <v>13</v>
      </c>
      <c r="D5" s="25" t="s">
        <v>14</v>
      </c>
      <c r="E5" s="26" t="s">
        <v>15</v>
      </c>
      <c r="F5" s="26" t="s">
        <v>16</v>
      </c>
      <c r="G5" s="26"/>
      <c r="H5" s="26" t="s">
        <v>17</v>
      </c>
      <c r="I5" s="26"/>
      <c r="J5" s="25" t="s">
        <v>18</v>
      </c>
      <c r="K5" s="27"/>
      <c r="L5" s="25" t="s">
        <v>19</v>
      </c>
      <c r="M5" s="27"/>
      <c r="N5" s="25" t="s">
        <v>20</v>
      </c>
      <c r="O5" s="27"/>
      <c r="P5" s="25" t="s">
        <v>21</v>
      </c>
      <c r="Q5" s="28"/>
    </row>
    <row r="6" spans="1:20" s="16" customFormat="1" ht="3.75" customHeight="1" thickBot="1">
      <c r="A6" s="29"/>
      <c r="B6" s="30"/>
      <c r="C6" s="31"/>
      <c r="D6" s="30"/>
      <c r="E6" s="32"/>
      <c r="F6" s="32"/>
      <c r="G6" s="33"/>
      <c r="H6" s="32"/>
      <c r="I6" s="34"/>
      <c r="J6" s="30"/>
      <c r="K6" s="34"/>
      <c r="L6" s="30"/>
      <c r="M6" s="34"/>
      <c r="N6" s="30"/>
      <c r="O6" s="34"/>
      <c r="P6" s="30"/>
      <c r="Q6" s="35"/>
    </row>
    <row r="7" spans="1:20" s="47" customFormat="1" ht="10.5" customHeight="1">
      <c r="A7" s="36">
        <v>1</v>
      </c>
      <c r="B7" s="37">
        <f>IF($D7="","",VLOOKUP($D7,'[2]Boys Si Main Draw Prep'!$A$7:$P$38,15))</f>
        <v>0</v>
      </c>
      <c r="C7" s="37">
        <f>IF($D7="","",VLOOKUP($D7,'[2]Boys Si Main Draw Prep'!$A$7:$P$38,16))</f>
        <v>1</v>
      </c>
      <c r="D7" s="38">
        <v>1</v>
      </c>
      <c r="E7" s="39" t="str">
        <f>UPPER(IF($D7="","",VLOOKUP($D7,'[2]Boys Si Main Draw Prep'!$A$7:$P$38,2)))</f>
        <v>SHEKAR VEERASWAMY</v>
      </c>
      <c r="F7" s="39" t="str">
        <f>IF($D7="","",VLOOKUP($D7,'[2]Boys Si Main Draw Prep'!$A$7:$P$38,3))</f>
        <v>WC0018</v>
      </c>
      <c r="G7" s="39"/>
      <c r="H7" s="39" t="str">
        <f>IF($D7="","",VLOOKUP($D7,'[2]Boys Si Main Draw Prep'!$A$7:$P$38,4))</f>
        <v>KA</v>
      </c>
      <c r="I7" s="40"/>
      <c r="J7" s="41"/>
      <c r="K7" s="41"/>
      <c r="L7" s="41"/>
      <c r="M7" s="41"/>
      <c r="N7" s="42"/>
      <c r="O7" s="43"/>
      <c r="P7" s="44"/>
      <c r="Q7" s="45"/>
      <c r="R7" s="46"/>
      <c r="T7" s="48" t="str">
        <f>'[2]SetUp Officials'!P21</f>
        <v>Umpire</v>
      </c>
    </row>
    <row r="8" spans="1:20" s="47" customFormat="1" ht="9.6" customHeight="1">
      <c r="A8" s="49"/>
      <c r="B8" s="50"/>
      <c r="C8" s="50"/>
      <c r="D8" s="50"/>
      <c r="E8" s="41"/>
      <c r="F8" s="41"/>
      <c r="G8" s="51"/>
      <c r="H8" s="52" t="s">
        <v>22</v>
      </c>
      <c r="I8" s="53"/>
      <c r="J8" s="145" t="s">
        <v>23</v>
      </c>
      <c r="K8" s="54"/>
      <c r="L8" s="41"/>
      <c r="M8" s="41"/>
      <c r="N8" s="42"/>
      <c r="O8" s="43"/>
      <c r="P8" s="44"/>
      <c r="Q8" s="45"/>
      <c r="R8" s="46"/>
      <c r="T8" s="55" t="str">
        <f>'[2]SetUp Officials'!P22</f>
        <v xml:space="preserve"> </v>
      </c>
    </row>
    <row r="9" spans="1:20" s="47" customFormat="1" ht="9.6" customHeight="1">
      <c r="A9" s="49">
        <v>2</v>
      </c>
      <c r="B9" s="37">
        <f>IF($D9="","",VLOOKUP($D9,'[2]Boys Si Main Draw Prep'!$A$7:$P$38,15))</f>
        <v>0</v>
      </c>
      <c r="C9" s="37">
        <f>IF($D9="","",VLOOKUP($D9,'[2]Boys Si Main Draw Prep'!$A$7:$P$38,16))</f>
        <v>0</v>
      </c>
      <c r="D9" s="38">
        <v>33</v>
      </c>
      <c r="E9" s="37" t="str">
        <f>UPPER(IF($D9="","",VLOOKUP($D9,'[2]Boys Si Main Draw Prep'!$A$7:$P$38,2)))</f>
        <v>BYE</v>
      </c>
      <c r="F9" s="37">
        <f>IF($D9="","",VLOOKUP($D9,'[2]Boys Si Main Draw Prep'!$A$7:$P$38,3))</f>
        <v>0</v>
      </c>
      <c r="G9" s="37"/>
      <c r="H9" s="37">
        <f>IF($D9="","",VLOOKUP($D9,'[2]Boys Si Main Draw Prep'!$A$7:$P$38,4))</f>
        <v>0</v>
      </c>
      <c r="I9" s="56"/>
      <c r="J9" s="41"/>
      <c r="K9" s="57"/>
      <c r="L9" s="41"/>
      <c r="M9" s="41"/>
      <c r="N9" s="42"/>
      <c r="O9" s="43"/>
      <c r="P9" s="44"/>
      <c r="Q9" s="45"/>
      <c r="R9" s="46"/>
      <c r="T9" s="55" t="str">
        <f>'[2]SetUp Officials'!P23</f>
        <v xml:space="preserve"> </v>
      </c>
    </row>
    <row r="10" spans="1:20" s="47" customFormat="1" ht="9.6" customHeight="1">
      <c r="A10" s="49"/>
      <c r="B10" s="50"/>
      <c r="C10" s="50"/>
      <c r="D10" s="58"/>
      <c r="E10" s="41"/>
      <c r="F10" s="41"/>
      <c r="G10" s="51"/>
      <c r="H10" s="41"/>
      <c r="I10" s="59"/>
      <c r="J10" s="52" t="s">
        <v>22</v>
      </c>
      <c r="K10" s="60"/>
      <c r="L10" s="145" t="s">
        <v>23</v>
      </c>
      <c r="M10" s="62"/>
      <c r="N10" s="63"/>
      <c r="O10" s="63"/>
      <c r="P10" s="44"/>
      <c r="Q10" s="45"/>
      <c r="R10" s="46"/>
      <c r="T10" s="55" t="str">
        <f>'[2]SetUp Officials'!P24</f>
        <v xml:space="preserve"> </v>
      </c>
    </row>
    <row r="11" spans="1:20" s="47" customFormat="1" ht="9.6" customHeight="1">
      <c r="A11" s="49">
        <v>3</v>
      </c>
      <c r="B11" s="37">
        <f>IF($D11="","",VLOOKUP($D11,'[2]Boys Si Main Draw Prep'!$A$7:$P$38,15))</f>
        <v>0</v>
      </c>
      <c r="C11" s="37">
        <f>IF($D11="","",VLOOKUP($D11,'[2]Boys Si Main Draw Prep'!$A$7:$P$38,16))</f>
        <v>0</v>
      </c>
      <c r="D11" s="38">
        <v>26</v>
      </c>
      <c r="E11" s="37" t="str">
        <f>UPPER(IF($D11="","",VLOOKUP($D11,'[2]Boys Si Main Draw Prep'!$A$7:$P$38,2)))</f>
        <v>SHAILENDRA SINGH RAJPUT</v>
      </c>
      <c r="F11" s="37">
        <f>IF($D11="","",VLOOKUP($D11,'[2]Boys Si Main Draw Prep'!$A$7:$P$38,3))</f>
        <v>0</v>
      </c>
      <c r="G11" s="37"/>
      <c r="H11" s="37" t="str">
        <f>IF($D11="","",VLOOKUP($D11,'[2]Boys Si Main Draw Prep'!$A$7:$P$38,4))</f>
        <v>UP</v>
      </c>
      <c r="I11" s="40"/>
      <c r="J11" s="41"/>
      <c r="K11" s="64"/>
      <c r="L11" s="65" t="s">
        <v>62</v>
      </c>
      <c r="M11" s="66"/>
      <c r="N11" s="63"/>
      <c r="O11" s="63"/>
      <c r="P11" s="44"/>
      <c r="Q11" s="45"/>
      <c r="R11" s="46"/>
      <c r="T11" s="55" t="str">
        <f>'[2]SetUp Officials'!P25</f>
        <v xml:space="preserve"> </v>
      </c>
    </row>
    <row r="12" spans="1:20" s="47" customFormat="1" ht="9.6" customHeight="1">
      <c r="A12" s="49"/>
      <c r="B12" s="50"/>
      <c r="C12" s="50"/>
      <c r="D12" s="58"/>
      <c r="E12" s="41"/>
      <c r="F12" s="41"/>
      <c r="G12" s="51"/>
      <c r="H12" s="52" t="s">
        <v>22</v>
      </c>
      <c r="I12" s="53"/>
      <c r="J12" s="61" t="s">
        <v>63</v>
      </c>
      <c r="K12" s="67"/>
      <c r="L12" s="41"/>
      <c r="M12" s="66"/>
      <c r="N12" s="63"/>
      <c r="O12" s="63"/>
      <c r="P12" s="44"/>
      <c r="Q12" s="45"/>
      <c r="R12" s="46"/>
      <c r="T12" s="55" t="str">
        <f>'[2]SetUp Officials'!P26</f>
        <v xml:space="preserve"> </v>
      </c>
    </row>
    <row r="13" spans="1:20" s="47" customFormat="1" ht="9.6" customHeight="1">
      <c r="A13" s="49">
        <v>4</v>
      </c>
      <c r="B13" s="37">
        <f>IF($D13="","",VLOOKUP($D13,'[2]Boys Si Main Draw Prep'!$A$7:$P$38,15))</f>
        <v>0</v>
      </c>
      <c r="C13" s="37">
        <f>IF($D13="","",VLOOKUP($D13,'[2]Boys Si Main Draw Prep'!$A$7:$P$38,16))</f>
        <v>15</v>
      </c>
      <c r="D13" s="38">
        <v>14</v>
      </c>
      <c r="E13" s="37" t="str">
        <f>UPPER(IF($D13="","",VLOOKUP($D13,'[2]Boys Si Main Draw Prep'!$A$7:$P$38,2)))</f>
        <v>BASAVARAJ M KUNDARAGI</v>
      </c>
      <c r="F13" s="37">
        <f>IF($D13="","",VLOOKUP($D13,'[2]Boys Si Main Draw Prep'!$A$7:$P$38,3))</f>
        <v>0</v>
      </c>
      <c r="G13" s="37"/>
      <c r="H13" s="37">
        <f>IF($D13="","",VLOOKUP($D13,'[2]Boys Si Main Draw Prep'!$A$7:$P$38,4))</f>
        <v>0</v>
      </c>
      <c r="I13" s="68"/>
      <c r="J13" s="65" t="s">
        <v>62</v>
      </c>
      <c r="K13" s="41"/>
      <c r="L13" s="41"/>
      <c r="M13" s="66"/>
      <c r="N13" s="63"/>
      <c r="O13" s="63"/>
      <c r="P13" s="44"/>
      <c r="Q13" s="45"/>
      <c r="R13" s="46"/>
      <c r="T13" s="55" t="str">
        <f>'[2]SetUp Officials'!P27</f>
        <v xml:space="preserve"> </v>
      </c>
    </row>
    <row r="14" spans="1:20" s="47" customFormat="1" ht="9.6" customHeight="1">
      <c r="A14" s="49"/>
      <c r="B14" s="50"/>
      <c r="C14" s="50"/>
      <c r="D14" s="58"/>
      <c r="E14" s="41"/>
      <c r="F14" s="41"/>
      <c r="G14" s="51"/>
      <c r="H14" s="69"/>
      <c r="I14" s="59"/>
      <c r="J14" s="41"/>
      <c r="K14" s="41"/>
      <c r="L14" s="52" t="s">
        <v>22</v>
      </c>
      <c r="M14" s="60"/>
      <c r="N14" s="145" t="s">
        <v>23</v>
      </c>
      <c r="O14" s="62"/>
      <c r="P14" s="44"/>
      <c r="Q14" s="45"/>
      <c r="R14" s="46"/>
      <c r="T14" s="55" t="str">
        <f>'[2]SetUp Officials'!P28</f>
        <v xml:space="preserve"> </v>
      </c>
    </row>
    <row r="15" spans="1:20" s="47" customFormat="1" ht="9.6" customHeight="1">
      <c r="A15" s="49">
        <v>5</v>
      </c>
      <c r="B15" s="37">
        <f>IF($D15="","",VLOOKUP($D15,'[2]Boys Si Main Draw Prep'!$A$7:$P$38,15))</f>
        <v>0</v>
      </c>
      <c r="C15" s="37">
        <f>IF($D15="","",VLOOKUP($D15,'[2]Boys Si Main Draw Prep'!$A$7:$P$38,16))</f>
        <v>21</v>
      </c>
      <c r="D15" s="38">
        <v>20</v>
      </c>
      <c r="E15" s="37" t="str">
        <f>UPPER(IF($D15="","",VLOOKUP($D15,'[2]Boys Si Main Draw Prep'!$A$7:$P$38,2)))</f>
        <v>ABDUL GAFAR A</v>
      </c>
      <c r="F15" s="37">
        <f>IF($D15="","",VLOOKUP($D15,'[2]Boys Si Main Draw Prep'!$A$7:$P$38,3))</f>
        <v>0</v>
      </c>
      <c r="G15" s="37"/>
      <c r="H15" s="37" t="str">
        <f>IF($D15="","",VLOOKUP($D15,'[2]Boys Si Main Draw Prep'!$A$7:$P$38,4))</f>
        <v>KA</v>
      </c>
      <c r="I15" s="70"/>
      <c r="J15" s="41"/>
      <c r="K15" s="41"/>
      <c r="L15" s="41"/>
      <c r="M15" s="66"/>
      <c r="N15" s="65" t="s">
        <v>96</v>
      </c>
      <c r="O15" s="71"/>
      <c r="P15" s="42"/>
      <c r="Q15" s="43"/>
      <c r="R15" s="46"/>
      <c r="T15" s="55" t="str">
        <f>'[2]SetUp Officials'!P29</f>
        <v xml:space="preserve"> </v>
      </c>
    </row>
    <row r="16" spans="1:20" s="47" customFormat="1" ht="9.6" customHeight="1" thickBot="1">
      <c r="A16" s="49"/>
      <c r="B16" s="50"/>
      <c r="C16" s="50"/>
      <c r="D16" s="58"/>
      <c r="E16" s="41"/>
      <c r="F16" s="41"/>
      <c r="G16" s="51"/>
      <c r="H16" s="52" t="s">
        <v>22</v>
      </c>
      <c r="I16" s="53"/>
      <c r="J16" s="61" t="s">
        <v>68</v>
      </c>
      <c r="K16" s="54"/>
      <c r="L16" s="41"/>
      <c r="M16" s="66"/>
      <c r="N16" s="42"/>
      <c r="O16" s="71"/>
      <c r="P16" s="42"/>
      <c r="Q16" s="43"/>
      <c r="R16" s="46"/>
      <c r="T16" s="72" t="str">
        <f>'[2]SetUp Officials'!P30</f>
        <v>None</v>
      </c>
    </row>
    <row r="17" spans="1:18" s="47" customFormat="1" ht="9.6" customHeight="1">
      <c r="A17" s="49">
        <v>6</v>
      </c>
      <c r="B17" s="37">
        <f>IF($D17="","",VLOOKUP($D17,'[2]Boys Si Main Draw Prep'!$A$7:$P$38,15))</f>
        <v>0</v>
      </c>
      <c r="C17" s="37">
        <f>IF($D17="","",VLOOKUP($D17,'[2]Boys Si Main Draw Prep'!$A$7:$P$38,16))</f>
        <v>15</v>
      </c>
      <c r="D17" s="38">
        <v>15</v>
      </c>
      <c r="E17" s="37" t="str">
        <f>UPPER(IF($D17="","",VLOOKUP($D17,'[2]Boys Si Main Draw Prep'!$A$7:$P$38,2)))</f>
        <v>INDUDHARA B S</v>
      </c>
      <c r="F17" s="37">
        <f>IF($D17="","",VLOOKUP($D17,'[2]Boys Si Main Draw Prep'!$A$7:$P$38,3))</f>
        <v>0</v>
      </c>
      <c r="G17" s="37"/>
      <c r="H17" s="37" t="str">
        <f>IF($D17="","",VLOOKUP($D17,'[2]Boys Si Main Draw Prep'!$A$7:$P$38,4))</f>
        <v>KA</v>
      </c>
      <c r="I17" s="56"/>
      <c r="J17" s="65" t="s">
        <v>69</v>
      </c>
      <c r="K17" s="57"/>
      <c r="L17" s="41"/>
      <c r="M17" s="66"/>
      <c r="N17" s="42"/>
      <c r="O17" s="71"/>
      <c r="P17" s="42"/>
      <c r="Q17" s="43"/>
      <c r="R17" s="46"/>
    </row>
    <row r="18" spans="1:18" s="47" customFormat="1" ht="9.6" customHeight="1">
      <c r="A18" s="49"/>
      <c r="B18" s="50"/>
      <c r="C18" s="50"/>
      <c r="D18" s="58"/>
      <c r="E18" s="41"/>
      <c r="F18" s="41"/>
      <c r="G18" s="51"/>
      <c r="H18" s="41"/>
      <c r="I18" s="59"/>
      <c r="J18" s="52" t="s">
        <v>22</v>
      </c>
      <c r="K18" s="60"/>
      <c r="L18" s="144" t="s">
        <v>64</v>
      </c>
      <c r="M18" s="73"/>
      <c r="N18" s="42"/>
      <c r="O18" s="71"/>
      <c r="P18" s="42"/>
      <c r="Q18" s="43"/>
      <c r="R18" s="46"/>
    </row>
    <row r="19" spans="1:18" s="47" customFormat="1" ht="9.6" customHeight="1">
      <c r="A19" s="49">
        <v>7</v>
      </c>
      <c r="B19" s="37">
        <f>IF($D19="","",VLOOKUP($D19,'[2]Boys Si Main Draw Prep'!$A$7:$P$38,15))</f>
        <v>0</v>
      </c>
      <c r="C19" s="37">
        <f>IF($D19="","",VLOOKUP($D19,'[2]Boys Si Main Draw Prep'!$A$7:$P$38,16))</f>
        <v>0</v>
      </c>
      <c r="D19" s="38">
        <v>25</v>
      </c>
      <c r="E19" s="37" t="str">
        <f>UPPER(IF($D19="","",VLOOKUP($D19,'[2]Boys Si Main Draw Prep'!$A$7:$P$38,2)))</f>
        <v>ANJENAPPA M</v>
      </c>
      <c r="F19" s="37">
        <f>IF($D19="","",VLOOKUP($D19,'[2]Boys Si Main Draw Prep'!$A$7:$P$38,3))</f>
        <v>0</v>
      </c>
      <c r="G19" s="37"/>
      <c r="H19" s="37" t="str">
        <f>IF($D19="","",VLOOKUP($D19,'[2]Boys Si Main Draw Prep'!$A$7:$P$38,4))</f>
        <v>KA</v>
      </c>
      <c r="I19" s="40"/>
      <c r="J19" s="41"/>
      <c r="K19" s="64"/>
      <c r="L19" s="65" t="s">
        <v>69</v>
      </c>
      <c r="M19" s="63"/>
      <c r="N19" s="42"/>
      <c r="O19" s="71"/>
      <c r="P19" s="42"/>
      <c r="Q19" s="43"/>
      <c r="R19" s="46"/>
    </row>
    <row r="20" spans="1:18" s="47" customFormat="1" ht="9.6" customHeight="1">
      <c r="A20" s="49"/>
      <c r="B20" s="50"/>
      <c r="C20" s="50"/>
      <c r="D20" s="50"/>
      <c r="E20" s="41"/>
      <c r="F20" s="41"/>
      <c r="G20" s="51"/>
      <c r="H20" s="52" t="s">
        <v>22</v>
      </c>
      <c r="I20" s="53"/>
      <c r="J20" s="144" t="s">
        <v>64</v>
      </c>
      <c r="K20" s="67"/>
      <c r="L20" s="41"/>
      <c r="M20" s="63"/>
      <c r="N20" s="42"/>
      <c r="O20" s="71"/>
      <c r="P20" s="42"/>
      <c r="Q20" s="43"/>
      <c r="R20" s="46"/>
    </row>
    <row r="21" spans="1:18" s="47" customFormat="1" ht="9.6" customHeight="1">
      <c r="A21" s="36">
        <v>8</v>
      </c>
      <c r="B21" s="37">
        <f>IF($D21="","",VLOOKUP($D21,'[2]Boys Si Main Draw Prep'!$A$7:$P$38,15))</f>
        <v>0</v>
      </c>
      <c r="C21" s="37">
        <f>IF($D21="","",VLOOKUP($D21,'[2]Boys Si Main Draw Prep'!$A$7:$P$38,16))</f>
        <v>7</v>
      </c>
      <c r="D21" s="38">
        <v>6</v>
      </c>
      <c r="E21" s="39" t="str">
        <f>UPPER(IF($D21="","",VLOOKUP($D21,'[2]Boys Si Main Draw Prep'!$A$7:$P$38,2)))</f>
        <v>ANIL D ALMEIDA</v>
      </c>
      <c r="F21" s="39" t="str">
        <f>IF($D21="","",VLOOKUP($D21,'[2]Boys Si Main Draw Prep'!$A$7:$P$38,3))</f>
        <v>WC0025</v>
      </c>
      <c r="G21" s="39"/>
      <c r="H21" s="39" t="str">
        <f>IF($D21="","",VLOOKUP($D21,'[2]Boys Si Main Draw Prep'!$A$7:$P$38,4))</f>
        <v>KA</v>
      </c>
      <c r="I21" s="68"/>
      <c r="J21" s="65" t="s">
        <v>62</v>
      </c>
      <c r="K21" s="41"/>
      <c r="L21" s="41"/>
      <c r="M21" s="63"/>
      <c r="N21" s="42"/>
      <c r="O21" s="71"/>
      <c r="P21" s="42"/>
      <c r="Q21" s="43"/>
      <c r="R21" s="46"/>
    </row>
    <row r="22" spans="1:18" s="47" customFormat="1" ht="9.6" customHeight="1">
      <c r="A22" s="49"/>
      <c r="B22" s="50"/>
      <c r="C22" s="50"/>
      <c r="D22" s="50"/>
      <c r="E22" s="69"/>
      <c r="F22" s="69"/>
      <c r="G22" s="74"/>
      <c r="H22" s="69"/>
      <c r="I22" s="59"/>
      <c r="J22" s="41"/>
      <c r="K22" s="41"/>
      <c r="L22" s="41"/>
      <c r="M22" s="63"/>
      <c r="N22" s="52" t="s">
        <v>22</v>
      </c>
      <c r="O22" s="60"/>
      <c r="P22" s="144" t="s">
        <v>113</v>
      </c>
      <c r="Q22" s="75"/>
      <c r="R22" s="46"/>
    </row>
    <row r="23" spans="1:18" s="47" customFormat="1" ht="9.6" customHeight="1">
      <c r="A23" s="36">
        <v>9</v>
      </c>
      <c r="B23" s="37">
        <f>IF($D23="","",VLOOKUP($D23,'[2]Boys Si Main Draw Prep'!$A$7:$P$38,15))</f>
        <v>0</v>
      </c>
      <c r="C23" s="37">
        <f>IF($D23="","",VLOOKUP($D23,'[2]Boys Si Main Draw Prep'!$A$7:$P$38,16))</f>
        <v>3</v>
      </c>
      <c r="D23" s="38">
        <v>3</v>
      </c>
      <c r="E23" s="39" t="str">
        <f>UPPER(IF($D23="","",VLOOKUP($D23,'[2]Boys Si Main Draw Prep'!$A$7:$P$38,2)))</f>
        <v>K KARTHIK</v>
      </c>
      <c r="F23" s="39">
        <f>IF($D23="","",VLOOKUP($D23,'[2]Boys Si Main Draw Prep'!$A$7:$P$38,3))</f>
        <v>0</v>
      </c>
      <c r="G23" s="39"/>
      <c r="H23" s="39" t="str">
        <f>IF($D23="","",VLOOKUP($D23,'[2]Boys Si Main Draw Prep'!$A$7:$P$38,4))</f>
        <v>TN</v>
      </c>
      <c r="I23" s="40"/>
      <c r="J23" s="41"/>
      <c r="K23" s="41"/>
      <c r="L23" s="41"/>
      <c r="M23" s="63"/>
      <c r="N23" s="42"/>
      <c r="O23" s="71"/>
      <c r="P23" s="206" t="s">
        <v>120</v>
      </c>
      <c r="Q23" s="71"/>
      <c r="R23" s="46"/>
    </row>
    <row r="24" spans="1:18" s="47" customFormat="1" ht="9.6" customHeight="1">
      <c r="A24" s="49"/>
      <c r="B24" s="50"/>
      <c r="C24" s="50"/>
      <c r="D24" s="50"/>
      <c r="E24" s="41"/>
      <c r="F24" s="41"/>
      <c r="G24" s="51"/>
      <c r="H24" s="52" t="s">
        <v>22</v>
      </c>
      <c r="I24" s="53"/>
      <c r="J24" s="144" t="s">
        <v>113</v>
      </c>
      <c r="K24" s="54"/>
      <c r="L24" s="41"/>
      <c r="M24" s="63"/>
      <c r="N24" s="42"/>
      <c r="O24" s="71"/>
      <c r="P24" s="42"/>
      <c r="Q24" s="71"/>
      <c r="R24" s="46"/>
    </row>
    <row r="25" spans="1:18" s="47" customFormat="1" ht="9.6" customHeight="1">
      <c r="A25" s="49">
        <v>10</v>
      </c>
      <c r="B25" s="37">
        <f>IF($D25="","",VLOOKUP($D25,'[2]Boys Si Main Draw Prep'!$A$7:$P$38,15))</f>
        <v>0</v>
      </c>
      <c r="C25" s="37">
        <f>IF($D25="","",VLOOKUP($D25,'[2]Boys Si Main Draw Prep'!$A$7:$P$38,16))</f>
        <v>0</v>
      </c>
      <c r="D25" s="38">
        <v>30</v>
      </c>
      <c r="E25" s="37" t="str">
        <f>UPPER(IF($D25="","",VLOOKUP($D25,'[2]Boys Si Main Draw Prep'!$A$7:$P$38,2)))</f>
        <v>RAFIK AHAMATH S</v>
      </c>
      <c r="F25" s="37">
        <f>IF($D25="","",VLOOKUP($D25,'[2]Boys Si Main Draw Prep'!$A$7:$P$38,3))</f>
        <v>0</v>
      </c>
      <c r="G25" s="37"/>
      <c r="H25" s="37" t="str">
        <f>IF($D25="","",VLOOKUP($D25,'[2]Boys Si Main Draw Prep'!$A$7:$P$38,4))</f>
        <v>TN</v>
      </c>
      <c r="I25" s="56"/>
      <c r="J25" s="65" t="s">
        <v>62</v>
      </c>
      <c r="K25" s="57"/>
      <c r="L25" s="41"/>
      <c r="M25" s="63"/>
      <c r="N25" s="42"/>
      <c r="O25" s="71"/>
      <c r="P25" s="42"/>
      <c r="Q25" s="71"/>
      <c r="R25" s="46"/>
    </row>
    <row r="26" spans="1:18" s="47" customFormat="1" ht="9.6" customHeight="1">
      <c r="A26" s="49"/>
      <c r="B26" s="50"/>
      <c r="C26" s="50"/>
      <c r="D26" s="58"/>
      <c r="E26" s="41"/>
      <c r="F26" s="41"/>
      <c r="G26" s="51"/>
      <c r="H26" s="41"/>
      <c r="I26" s="59"/>
      <c r="J26" s="52" t="s">
        <v>22</v>
      </c>
      <c r="K26" s="60"/>
      <c r="L26" s="144" t="s">
        <v>113</v>
      </c>
      <c r="M26" s="62"/>
      <c r="N26" s="42"/>
      <c r="O26" s="71"/>
      <c r="P26" s="42"/>
      <c r="Q26" s="71"/>
      <c r="R26" s="46"/>
    </row>
    <row r="27" spans="1:18" s="47" customFormat="1" ht="9.6" customHeight="1">
      <c r="A27" s="49">
        <v>11</v>
      </c>
      <c r="B27" s="37">
        <f>IF($D27="","",VLOOKUP($D27,'[2]Boys Si Main Draw Prep'!$A$7:$P$38,15))</f>
        <v>0</v>
      </c>
      <c r="C27" s="37">
        <f>IF($D27="","",VLOOKUP($D27,'[2]Boys Si Main Draw Prep'!$A$7:$P$38,16))</f>
        <v>31</v>
      </c>
      <c r="D27" s="38">
        <v>22</v>
      </c>
      <c r="E27" s="37" t="str">
        <f>UPPER(IF($D27="","",VLOOKUP($D27,'[2]Boys Si Main Draw Prep'!$A$7:$P$38,2)))</f>
        <v>M. GANESAN</v>
      </c>
      <c r="F27" s="37" t="str">
        <f>IF($D27="","",VLOOKUP($D27,'[2]Boys Si Main Draw Prep'!$A$7:$P$38,3))</f>
        <v>WC0001</v>
      </c>
      <c r="G27" s="37"/>
      <c r="H27" s="37" t="str">
        <f>IF($D27="","",VLOOKUP($D27,'[2]Boys Si Main Draw Prep'!$A$7:$P$38,4))</f>
        <v>TN</v>
      </c>
      <c r="I27" s="40"/>
      <c r="J27" s="41"/>
      <c r="K27" s="64"/>
      <c r="L27" s="65" t="s">
        <v>62</v>
      </c>
      <c r="M27" s="66"/>
      <c r="N27" s="42"/>
      <c r="O27" s="71"/>
      <c r="P27" s="42"/>
      <c r="Q27" s="71"/>
      <c r="R27" s="46"/>
    </row>
    <row r="28" spans="1:18" s="47" customFormat="1" ht="9.6" customHeight="1">
      <c r="A28" s="36"/>
      <c r="B28" s="50"/>
      <c r="C28" s="50"/>
      <c r="D28" s="58"/>
      <c r="E28" s="41"/>
      <c r="F28" s="41"/>
      <c r="G28" s="51"/>
      <c r="H28" s="52" t="s">
        <v>22</v>
      </c>
      <c r="I28" s="53"/>
      <c r="J28" s="61" t="s">
        <v>65</v>
      </c>
      <c r="K28" s="67"/>
      <c r="L28" s="41"/>
      <c r="M28" s="66"/>
      <c r="N28" s="42"/>
      <c r="O28" s="71"/>
      <c r="P28" s="42"/>
      <c r="Q28" s="71"/>
      <c r="R28" s="46"/>
    </row>
    <row r="29" spans="1:18" s="47" customFormat="1" ht="9.6" customHeight="1">
      <c r="A29" s="49">
        <v>12</v>
      </c>
      <c r="B29" s="37">
        <f>IF($D29="","",VLOOKUP($D29,'[2]Boys Si Main Draw Prep'!$A$7:$P$38,15))</f>
        <v>0</v>
      </c>
      <c r="C29" s="37">
        <f>IF($D29="","",VLOOKUP($D29,'[2]Boys Si Main Draw Prep'!$A$7:$P$38,16))</f>
        <v>21</v>
      </c>
      <c r="D29" s="38">
        <v>19</v>
      </c>
      <c r="E29" s="37" t="str">
        <f>UPPER(IF($D29="","",VLOOKUP($D29,'[2]Boys Si Main Draw Prep'!$A$7:$P$38,2)))</f>
        <v>K. KESHAVAN</v>
      </c>
      <c r="F29" s="37">
        <f>IF($D29="","",VLOOKUP($D29,'[2]Boys Si Main Draw Prep'!$A$7:$P$38,3))</f>
        <v>0</v>
      </c>
      <c r="G29" s="37"/>
      <c r="H29" s="37" t="str">
        <f>IF($D29="","",VLOOKUP($D29,'[2]Boys Si Main Draw Prep'!$A$7:$P$38,4))</f>
        <v>KA</v>
      </c>
      <c r="I29" s="68"/>
      <c r="J29" s="65" t="s">
        <v>66</v>
      </c>
      <c r="K29" s="41"/>
      <c r="L29" s="41"/>
      <c r="M29" s="66"/>
      <c r="N29" s="42"/>
      <c r="O29" s="71"/>
      <c r="P29" s="42"/>
      <c r="Q29" s="71"/>
      <c r="R29" s="46"/>
    </row>
    <row r="30" spans="1:18" s="47" customFormat="1" ht="9.6" customHeight="1">
      <c r="A30" s="49"/>
      <c r="B30" s="50"/>
      <c r="C30" s="50"/>
      <c r="D30" s="58"/>
      <c r="E30" s="41"/>
      <c r="F30" s="41"/>
      <c r="G30" s="51"/>
      <c r="H30" s="69"/>
      <c r="I30" s="59"/>
      <c r="J30" s="41"/>
      <c r="K30" s="41"/>
      <c r="L30" s="52" t="s">
        <v>22</v>
      </c>
      <c r="M30" s="60"/>
      <c r="N30" s="144" t="s">
        <v>113</v>
      </c>
      <c r="O30" s="76"/>
      <c r="P30" s="42"/>
      <c r="Q30" s="71"/>
      <c r="R30" s="46"/>
    </row>
    <row r="31" spans="1:18" s="47" customFormat="1" ht="9.6" customHeight="1">
      <c r="A31" s="49">
        <v>13</v>
      </c>
      <c r="B31" s="37">
        <f>IF($D31="","",VLOOKUP($D31,'[2]Boys Si Main Draw Prep'!$A$7:$P$38,15))</f>
        <v>0</v>
      </c>
      <c r="C31" s="37">
        <f>IF($D31="","",VLOOKUP($D31,'[2]Boys Si Main Draw Prep'!$A$7:$P$38,16))</f>
        <v>0</v>
      </c>
      <c r="D31" s="38">
        <v>27</v>
      </c>
      <c r="E31" s="37" t="str">
        <f>UPPER(IF($D31="","",VLOOKUP($D31,'[2]Boys Si Main Draw Prep'!$A$7:$P$38,2)))</f>
        <v>RUDRAPRASANNA M</v>
      </c>
      <c r="F31" s="37">
        <f>IF($D31="","",VLOOKUP($D31,'[2]Boys Si Main Draw Prep'!$A$7:$P$38,3))</f>
        <v>0</v>
      </c>
      <c r="G31" s="37"/>
      <c r="H31" s="37" t="str">
        <f>IF($D31="","",VLOOKUP($D31,'[2]Boys Si Main Draw Prep'!$A$7:$P$38,4))</f>
        <v>KA</v>
      </c>
      <c r="I31" s="70"/>
      <c r="J31" s="41"/>
      <c r="K31" s="41"/>
      <c r="L31" s="41"/>
      <c r="M31" s="66"/>
      <c r="N31" s="65" t="s">
        <v>95</v>
      </c>
      <c r="O31" s="43"/>
      <c r="P31" s="42"/>
      <c r="Q31" s="71"/>
      <c r="R31" s="46"/>
    </row>
    <row r="32" spans="1:18" s="47" customFormat="1" ht="9.6" customHeight="1">
      <c r="A32" s="49"/>
      <c r="B32" s="50"/>
      <c r="C32" s="50"/>
      <c r="D32" s="58"/>
      <c r="E32" s="41"/>
      <c r="F32" s="41"/>
      <c r="G32" s="51"/>
      <c r="H32" s="52" t="s">
        <v>22</v>
      </c>
      <c r="I32" s="53"/>
      <c r="J32" s="82" t="s">
        <v>67</v>
      </c>
      <c r="K32" s="54"/>
      <c r="L32" s="41"/>
      <c r="M32" s="66"/>
      <c r="N32" s="42"/>
      <c r="O32" s="43"/>
      <c r="P32" s="42"/>
      <c r="Q32" s="71"/>
      <c r="R32" s="46"/>
    </row>
    <row r="33" spans="1:18" s="47" customFormat="1" ht="9.6" customHeight="1">
      <c r="A33" s="49">
        <v>14</v>
      </c>
      <c r="B33" s="37">
        <f>IF($D33="","",VLOOKUP($D33,'[2]Boys Si Main Draw Prep'!$A$7:$P$38,15))</f>
        <v>0</v>
      </c>
      <c r="C33" s="37">
        <f>IF($D33="","",VLOOKUP($D33,'[2]Boys Si Main Draw Prep'!$A$7:$P$38,16))</f>
        <v>15</v>
      </c>
      <c r="D33" s="38">
        <v>17</v>
      </c>
      <c r="E33" s="37" t="str">
        <f>UPPER(IF($D33="","",VLOOKUP($D33,'[2]Boys Si Main Draw Prep'!$A$7:$P$38,2)))</f>
        <v>HANUMANTHAPPA D N</v>
      </c>
      <c r="F33" s="37">
        <f>IF($D33="","",VLOOKUP($D33,'[2]Boys Si Main Draw Prep'!$A$7:$P$38,3))</f>
        <v>0</v>
      </c>
      <c r="G33" s="37"/>
      <c r="H33" s="37" t="str">
        <f>IF($D33="","",VLOOKUP($D33,'[2]Boys Si Main Draw Prep'!$A$7:$P$38,4))</f>
        <v>KA</v>
      </c>
      <c r="I33" s="56"/>
      <c r="J33" s="65" t="s">
        <v>66</v>
      </c>
      <c r="K33" s="57"/>
      <c r="L33" s="41"/>
      <c r="M33" s="66"/>
      <c r="N33" s="42"/>
      <c r="O33" s="43"/>
      <c r="P33" s="42"/>
      <c r="Q33" s="71"/>
      <c r="R33" s="46"/>
    </row>
    <row r="34" spans="1:18" s="47" customFormat="1" ht="9.6" customHeight="1">
      <c r="A34" s="49"/>
      <c r="B34" s="50"/>
      <c r="C34" s="50"/>
      <c r="D34" s="58"/>
      <c r="E34" s="41"/>
      <c r="F34" s="41"/>
      <c r="G34" s="51"/>
      <c r="H34" s="41"/>
      <c r="I34" s="59"/>
      <c r="J34" s="52" t="s">
        <v>22</v>
      </c>
      <c r="K34" s="60"/>
      <c r="L34" s="207" t="s">
        <v>70</v>
      </c>
      <c r="M34" s="73"/>
      <c r="N34" s="42"/>
      <c r="O34" s="43"/>
      <c r="P34" s="42"/>
      <c r="Q34" s="71"/>
      <c r="R34" s="46"/>
    </row>
    <row r="35" spans="1:18" s="47" customFormat="1" ht="9.6" customHeight="1">
      <c r="A35" s="49">
        <v>15</v>
      </c>
      <c r="B35" s="37">
        <f>IF($D35="","",VLOOKUP($D35,'[2]Boys Si Main Draw Prep'!$A$7:$P$38,15))</f>
        <v>0</v>
      </c>
      <c r="C35" s="37">
        <f>IF($D35="","",VLOOKUP($D35,'[2]Boys Si Main Draw Prep'!$A$7:$P$38,16))</f>
        <v>8</v>
      </c>
      <c r="D35" s="38">
        <v>10</v>
      </c>
      <c r="E35" s="37" t="str">
        <f>UPPER(IF($D35="","",VLOOKUP($D35,'[2]Boys Si Main Draw Prep'!$A$7:$P$38,2)))</f>
        <v>DEVAGOWDA ANJINAPPA</v>
      </c>
      <c r="F35" s="37" t="str">
        <f>IF($D35="","",VLOOKUP($D35,'[2]Boys Si Main Draw Prep'!$A$7:$P$38,3))</f>
        <v>WC0027</v>
      </c>
      <c r="G35" s="37"/>
      <c r="H35" s="37" t="str">
        <f>IF($D35="","",VLOOKUP($D35,'[2]Boys Si Main Draw Prep'!$A$7:$P$38,4))</f>
        <v>KA</v>
      </c>
      <c r="I35" s="40"/>
      <c r="J35" s="41"/>
      <c r="K35" s="64"/>
      <c r="L35" s="65" t="s">
        <v>62</v>
      </c>
      <c r="M35" s="63"/>
      <c r="N35" s="42"/>
      <c r="O35" s="43"/>
      <c r="P35" s="42"/>
      <c r="Q35" s="71"/>
      <c r="R35" s="46"/>
    </row>
    <row r="36" spans="1:18" s="47" customFormat="1" ht="9.6" customHeight="1">
      <c r="A36" s="49"/>
      <c r="B36" s="50"/>
      <c r="C36" s="50"/>
      <c r="D36" s="50"/>
      <c r="E36" s="41"/>
      <c r="F36" s="41"/>
      <c r="G36" s="51"/>
      <c r="H36" s="52" t="s">
        <v>22</v>
      </c>
      <c r="I36" s="53"/>
      <c r="J36" s="207" t="s">
        <v>70</v>
      </c>
      <c r="K36" s="67"/>
      <c r="L36" s="41"/>
      <c r="M36" s="63"/>
      <c r="N36" s="42"/>
      <c r="O36" s="43"/>
      <c r="P36" s="42"/>
      <c r="Q36" s="71"/>
      <c r="R36" s="46"/>
    </row>
    <row r="37" spans="1:18" s="47" customFormat="1" ht="9.6" customHeight="1">
      <c r="A37" s="36">
        <v>16</v>
      </c>
      <c r="B37" s="37">
        <f>IF($D37="","",VLOOKUP($D37,'[2]Boys Si Main Draw Prep'!$A$7:$P$38,15))</f>
        <v>0</v>
      </c>
      <c r="C37" s="37">
        <f>IF($D37="","",VLOOKUP($D37,'[2]Boys Si Main Draw Prep'!$A$7:$P$38,16))</f>
        <v>6</v>
      </c>
      <c r="D37" s="38">
        <v>5</v>
      </c>
      <c r="E37" s="39" t="str">
        <f>UPPER(IF($D37="","",VLOOKUP($D37,'[2]Boys Si Main Draw Prep'!$A$7:$P$38,2)))</f>
        <v>S. SURESHKUMAR</v>
      </c>
      <c r="F37" s="39" t="str">
        <f>IF($D37="","",VLOOKUP($D37,'[2]Boys Si Main Draw Prep'!$A$7:$P$38,3))</f>
        <v>WC0015</v>
      </c>
      <c r="G37" s="39"/>
      <c r="H37" s="39" t="str">
        <f>IF($D37="","",VLOOKUP($D37,'[2]Boys Si Main Draw Prep'!$A$7:$P$38,4))</f>
        <v>TN</v>
      </c>
      <c r="I37" s="68"/>
      <c r="J37" s="65" t="s">
        <v>62</v>
      </c>
      <c r="K37" s="41"/>
      <c r="L37" s="41"/>
      <c r="M37" s="63"/>
      <c r="N37" s="43"/>
      <c r="O37" s="43"/>
      <c r="P37" s="42"/>
      <c r="Q37" s="71"/>
      <c r="R37" s="46"/>
    </row>
    <row r="38" spans="1:18" s="47" customFormat="1" ht="9.6" customHeight="1">
      <c r="A38" s="49"/>
      <c r="B38" s="50"/>
      <c r="C38" s="50"/>
      <c r="D38" s="50"/>
      <c r="E38" s="41"/>
      <c r="F38" s="41"/>
      <c r="G38" s="51"/>
      <c r="H38" s="41"/>
      <c r="I38" s="59"/>
      <c r="J38" s="41"/>
      <c r="K38" s="41"/>
      <c r="L38" s="41"/>
      <c r="M38" s="63"/>
      <c r="N38" s="77" t="s">
        <v>24</v>
      </c>
      <c r="O38" s="78"/>
      <c r="P38" s="144" t="s">
        <v>113</v>
      </c>
      <c r="Q38" s="79"/>
      <c r="R38" s="46"/>
    </row>
    <row r="39" spans="1:18" s="47" customFormat="1" ht="9.6" customHeight="1">
      <c r="A39" s="36">
        <v>17</v>
      </c>
      <c r="B39" s="37">
        <f>IF($D39="","",VLOOKUP($D39,'[2]Boys Si Main Draw Prep'!$A$7:$P$38,15))</f>
        <v>0</v>
      </c>
      <c r="C39" s="37">
        <f>IF($D39="","",VLOOKUP($D39,'[2]Boys Si Main Draw Prep'!$A$7:$P$38,16))</f>
        <v>8</v>
      </c>
      <c r="D39" s="38">
        <v>7</v>
      </c>
      <c r="E39" s="39" t="str">
        <f>UPPER(IF($D39="","",VLOOKUP($D39,'[2]Boys Si Main Draw Prep'!$A$7:$P$38,2)))</f>
        <v>ALEXANDER JAMES S</v>
      </c>
      <c r="F39" s="39" t="str">
        <f>IF($D39="","",VLOOKUP($D39,'[2]Boys Si Main Draw Prep'!$A$7:$P$38,3))</f>
        <v>WC0033</v>
      </c>
      <c r="G39" s="39"/>
      <c r="H39" s="39" t="str">
        <f>IF($D39="","",VLOOKUP($D39,'[2]Boys Si Main Draw Prep'!$A$7:$P$38,4))</f>
        <v>TN</v>
      </c>
      <c r="I39" s="40"/>
      <c r="J39" s="41"/>
      <c r="K39" s="41"/>
      <c r="L39" s="41"/>
      <c r="M39" s="63"/>
      <c r="N39" s="52" t="s">
        <v>22</v>
      </c>
      <c r="O39" s="80"/>
      <c r="P39" s="212" t="s">
        <v>135</v>
      </c>
      <c r="Q39" s="71"/>
      <c r="R39" s="46"/>
    </row>
    <row r="40" spans="1:18" s="47" customFormat="1" ht="9.6" customHeight="1">
      <c r="A40" s="49"/>
      <c r="B40" s="50"/>
      <c r="C40" s="50"/>
      <c r="D40" s="50"/>
      <c r="E40" s="41"/>
      <c r="F40" s="41"/>
      <c r="G40" s="51"/>
      <c r="H40" s="52" t="s">
        <v>22</v>
      </c>
      <c r="I40" s="53"/>
      <c r="J40" s="144" t="s">
        <v>71</v>
      </c>
      <c r="K40" s="54"/>
      <c r="L40" s="41"/>
      <c r="M40" s="63"/>
      <c r="N40" s="42"/>
      <c r="O40" s="43"/>
      <c r="P40" s="42"/>
      <c r="Q40" s="71"/>
      <c r="R40" s="46"/>
    </row>
    <row r="41" spans="1:18" s="47" customFormat="1" ht="9.6" customHeight="1">
      <c r="A41" s="49">
        <v>18</v>
      </c>
      <c r="B41" s="37">
        <f>IF($D41="","",VLOOKUP($D41,'[2]Boys Si Main Draw Prep'!$A$7:$P$38,15))</f>
        <v>0</v>
      </c>
      <c r="C41" s="37">
        <f>IF($D41="","",VLOOKUP($D41,'[2]Boys Si Main Draw Prep'!$A$7:$P$38,16))</f>
        <v>0</v>
      </c>
      <c r="D41" s="38">
        <v>29</v>
      </c>
      <c r="E41" s="37" t="str">
        <f>UPPER(IF($D41="","",VLOOKUP($D41,'[2]Boys Si Main Draw Prep'!$A$7:$P$38,2)))</f>
        <v>R. SATHYAMOORTHY</v>
      </c>
      <c r="F41" s="37" t="str">
        <f>IF($D41="","",VLOOKUP($D41,'[2]Boys Si Main Draw Prep'!$A$7:$P$38,3))</f>
        <v>WC0032</v>
      </c>
      <c r="G41" s="37"/>
      <c r="H41" s="37" t="str">
        <f>IF($D41="","",VLOOKUP($D41,'[2]Boys Si Main Draw Prep'!$A$7:$P$38,4))</f>
        <v>TN</v>
      </c>
      <c r="I41" s="56"/>
      <c r="J41" s="65" t="s">
        <v>66</v>
      </c>
      <c r="K41" s="57"/>
      <c r="L41" s="41"/>
      <c r="M41" s="63"/>
      <c r="N41" s="42"/>
      <c r="O41" s="43"/>
      <c r="P41" s="42"/>
      <c r="Q41" s="71"/>
      <c r="R41" s="46"/>
    </row>
    <row r="42" spans="1:18" s="47" customFormat="1" ht="9.6" customHeight="1">
      <c r="A42" s="49"/>
      <c r="B42" s="50"/>
      <c r="C42" s="50"/>
      <c r="D42" s="58"/>
      <c r="E42" s="41"/>
      <c r="F42" s="41"/>
      <c r="G42" s="51"/>
      <c r="H42" s="41"/>
      <c r="I42" s="59"/>
      <c r="J42" s="52" t="s">
        <v>22</v>
      </c>
      <c r="K42" s="60"/>
      <c r="L42" s="144" t="s">
        <v>71</v>
      </c>
      <c r="M42" s="62"/>
      <c r="N42" s="42"/>
      <c r="O42" s="43"/>
      <c r="P42" s="42"/>
      <c r="Q42" s="71"/>
      <c r="R42" s="46"/>
    </row>
    <row r="43" spans="1:18" s="47" customFormat="1" ht="9.6" customHeight="1">
      <c r="A43" s="49">
        <v>19</v>
      </c>
      <c r="B43" s="37">
        <f>IF($D43="","",VLOOKUP($D43,'[2]Boys Si Main Draw Prep'!$A$7:$P$38,15))</f>
        <v>0</v>
      </c>
      <c r="C43" s="37">
        <f>IF($D43="","",VLOOKUP($D43,'[2]Boys Si Main Draw Prep'!$A$7:$P$38,16))</f>
        <v>31</v>
      </c>
      <c r="D43" s="38">
        <v>23</v>
      </c>
      <c r="E43" s="37" t="str">
        <f>UPPER(IF($D43="","",VLOOKUP($D43,'[2]Boys Si Main Draw Prep'!$A$7:$P$38,2)))</f>
        <v>MALAYADRI</v>
      </c>
      <c r="F43" s="37">
        <f>IF($D43="","",VLOOKUP($D43,'[2]Boys Si Main Draw Prep'!$A$7:$P$38,3))</f>
        <v>0</v>
      </c>
      <c r="G43" s="37"/>
      <c r="H43" s="37" t="str">
        <f>IF($D43="","",VLOOKUP($D43,'[2]Boys Si Main Draw Prep'!$A$7:$P$38,4))</f>
        <v>KA</v>
      </c>
      <c r="I43" s="40"/>
      <c r="J43" s="41"/>
      <c r="K43" s="64"/>
      <c r="L43" s="65" t="s">
        <v>78</v>
      </c>
      <c r="M43" s="66"/>
      <c r="N43" s="42"/>
      <c r="O43" s="43"/>
      <c r="P43" s="42"/>
      <c r="Q43" s="71"/>
      <c r="R43" s="46"/>
    </row>
    <row r="44" spans="1:18" s="47" customFormat="1" ht="9.6" customHeight="1">
      <c r="A44" s="49"/>
      <c r="B44" s="50"/>
      <c r="C44" s="50"/>
      <c r="D44" s="58"/>
      <c r="E44" s="41"/>
      <c r="F44" s="41"/>
      <c r="G44" s="51"/>
      <c r="H44" s="52" t="s">
        <v>22</v>
      </c>
      <c r="I44" s="53"/>
      <c r="J44" s="61" t="s">
        <v>72</v>
      </c>
      <c r="K44" s="67"/>
      <c r="L44" s="41"/>
      <c r="M44" s="66"/>
      <c r="N44" s="42"/>
      <c r="O44" s="43"/>
      <c r="P44" s="42"/>
      <c r="Q44" s="71"/>
      <c r="R44" s="46"/>
    </row>
    <row r="45" spans="1:18" s="47" customFormat="1" ht="9.6" customHeight="1">
      <c r="A45" s="49">
        <v>20</v>
      </c>
      <c r="B45" s="37">
        <f>IF($D45="","",VLOOKUP($D45,'[2]Boys Si Main Draw Prep'!$A$7:$P$38,15))</f>
        <v>0</v>
      </c>
      <c r="C45" s="37">
        <f>IF($D45="","",VLOOKUP($D45,'[2]Boys Si Main Draw Prep'!$A$7:$P$38,16))</f>
        <v>0</v>
      </c>
      <c r="D45" s="38">
        <v>28</v>
      </c>
      <c r="E45" s="37" t="str">
        <f>UPPER(IF($D45="","",VLOOKUP($D45,'[2]Boys Si Main Draw Prep'!$A$7:$P$38,2)))</f>
        <v>M. KARTHIK</v>
      </c>
      <c r="F45" s="37">
        <f>IF($D45="","",VLOOKUP($D45,'[2]Boys Si Main Draw Prep'!$A$7:$P$38,3))</f>
        <v>0</v>
      </c>
      <c r="G45" s="37"/>
      <c r="H45" s="37" t="str">
        <f>IF($D45="","",VLOOKUP($D45,'[2]Boys Si Main Draw Prep'!$A$7:$P$38,4))</f>
        <v>TN</v>
      </c>
      <c r="I45" s="68"/>
      <c r="J45" s="65" t="s">
        <v>66</v>
      </c>
      <c r="K45" s="41"/>
      <c r="L45" s="41"/>
      <c r="M45" s="66"/>
      <c r="N45" s="42"/>
      <c r="O45" s="43"/>
      <c r="P45" s="42"/>
      <c r="Q45" s="71"/>
      <c r="R45" s="46"/>
    </row>
    <row r="46" spans="1:18" s="47" customFormat="1" ht="9.6" customHeight="1">
      <c r="A46" s="49"/>
      <c r="B46" s="50"/>
      <c r="C46" s="50"/>
      <c r="D46" s="58"/>
      <c r="E46" s="41"/>
      <c r="F46" s="41"/>
      <c r="G46" s="51"/>
      <c r="H46" s="69"/>
      <c r="I46" s="59"/>
      <c r="J46" s="41"/>
      <c r="K46" s="41"/>
      <c r="L46" s="52" t="s">
        <v>22</v>
      </c>
      <c r="M46" s="60"/>
      <c r="N46" s="144" t="s">
        <v>75</v>
      </c>
      <c r="O46" s="75"/>
      <c r="P46" s="42"/>
      <c r="Q46" s="71"/>
      <c r="R46" s="46"/>
    </row>
    <row r="47" spans="1:18" s="47" customFormat="1" ht="9.6" customHeight="1">
      <c r="A47" s="49">
        <v>21</v>
      </c>
      <c r="B47" s="37">
        <f>IF($D47="","",VLOOKUP($D47,'[2]Boys Si Main Draw Prep'!$A$7:$P$38,15))</f>
        <v>0</v>
      </c>
      <c r="C47" s="37">
        <f>IF($D47="","",VLOOKUP($D47,'[2]Boys Si Main Draw Prep'!$A$7:$P$38,16))</f>
        <v>12</v>
      </c>
      <c r="D47" s="38">
        <v>13</v>
      </c>
      <c r="E47" s="37" t="str">
        <f>UPPER(IF($D47="","",VLOOKUP($D47,'[2]Boys Si Main Draw Prep'!$A$7:$P$38,2)))</f>
        <v>M. GABRIEL</v>
      </c>
      <c r="F47" s="37" t="str">
        <f>IF($D47="","",VLOOKUP($D47,'[2]Boys Si Main Draw Prep'!$A$7:$P$38,3))</f>
        <v>WC0008</v>
      </c>
      <c r="G47" s="37"/>
      <c r="H47" s="37" t="str">
        <f>IF($D47="","",VLOOKUP($D47,'[2]Boys Si Main Draw Prep'!$A$7:$P$38,4))</f>
        <v>TN</v>
      </c>
      <c r="I47" s="70"/>
      <c r="J47" s="41"/>
      <c r="K47" s="41"/>
      <c r="L47" s="41"/>
      <c r="M47" s="66"/>
      <c r="N47" s="65" t="s">
        <v>95</v>
      </c>
      <c r="O47" s="71"/>
      <c r="P47" s="42"/>
      <c r="Q47" s="71"/>
      <c r="R47" s="46"/>
    </row>
    <row r="48" spans="1:18" s="47" customFormat="1" ht="9.6" customHeight="1">
      <c r="A48" s="49"/>
      <c r="B48" s="50"/>
      <c r="C48" s="50"/>
      <c r="D48" s="58"/>
      <c r="E48" s="41"/>
      <c r="F48" s="41"/>
      <c r="G48" s="51"/>
      <c r="H48" s="52" t="s">
        <v>22</v>
      </c>
      <c r="I48" s="53"/>
      <c r="J48" s="61" t="s">
        <v>73</v>
      </c>
      <c r="K48" s="54"/>
      <c r="L48" s="41"/>
      <c r="M48" s="66"/>
      <c r="N48" s="42"/>
      <c r="O48" s="71"/>
      <c r="P48" s="42"/>
      <c r="Q48" s="71"/>
      <c r="R48" s="46"/>
    </row>
    <row r="49" spans="1:21" s="47" customFormat="1" ht="9.6" customHeight="1">
      <c r="A49" s="49">
        <v>22</v>
      </c>
      <c r="B49" s="37">
        <f>IF($D49="","",VLOOKUP($D49,'[2]Boys Si Main Draw Prep'!$A$7:$P$38,15))</f>
        <v>0</v>
      </c>
      <c r="C49" s="37">
        <f>IF($D49="","",VLOOKUP($D49,'[2]Boys Si Main Draw Prep'!$A$7:$P$38,16))</f>
        <v>27</v>
      </c>
      <c r="D49" s="38">
        <v>21</v>
      </c>
      <c r="E49" s="37" t="str">
        <f>UPPER(IF($D49="","",VLOOKUP($D49,'[2]Boys Si Main Draw Prep'!$A$7:$P$38,2)))</f>
        <v>ARUL M</v>
      </c>
      <c r="F49" s="37">
        <f>IF($D49="","",VLOOKUP($D49,'[2]Boys Si Main Draw Prep'!$A$7:$P$38,3))</f>
        <v>0</v>
      </c>
      <c r="G49" s="37"/>
      <c r="H49" s="37" t="str">
        <f>IF($D49="","",VLOOKUP($D49,'[2]Boys Si Main Draw Prep'!$A$7:$P$38,4))</f>
        <v>TN</v>
      </c>
      <c r="I49" s="56"/>
      <c r="J49" s="65" t="s">
        <v>74</v>
      </c>
      <c r="K49" s="57"/>
      <c r="L49" s="41"/>
      <c r="M49" s="66"/>
      <c r="N49" s="42"/>
      <c r="O49" s="71"/>
      <c r="P49" s="42"/>
      <c r="Q49" s="71"/>
      <c r="R49" s="46"/>
    </row>
    <row r="50" spans="1:21" s="47" customFormat="1" ht="9.6" customHeight="1">
      <c r="A50" s="49"/>
      <c r="B50" s="50"/>
      <c r="C50" s="50"/>
      <c r="D50" s="58"/>
      <c r="E50" s="41"/>
      <c r="F50" s="41"/>
      <c r="G50" s="51"/>
      <c r="H50" s="41"/>
      <c r="I50" s="59"/>
      <c r="J50" s="52" t="s">
        <v>22</v>
      </c>
      <c r="K50" s="60"/>
      <c r="L50" s="144" t="s">
        <v>75</v>
      </c>
      <c r="M50" s="73"/>
      <c r="N50" s="42"/>
      <c r="O50" s="71"/>
      <c r="P50" s="42"/>
      <c r="Q50" s="71"/>
      <c r="R50" s="46"/>
    </row>
    <row r="51" spans="1:21" s="47" customFormat="1" ht="9.6" customHeight="1">
      <c r="A51" s="49">
        <v>23</v>
      </c>
      <c r="B51" s="37">
        <f>IF($D51="","",VLOOKUP($D51,'[2]Boys Si Main Draw Prep'!$A$7:$P$38,15))</f>
        <v>0</v>
      </c>
      <c r="C51" s="37">
        <f>IF($D51="","",VLOOKUP($D51,'[2]Boys Si Main Draw Prep'!$A$7:$P$38,16))</f>
        <v>0</v>
      </c>
      <c r="D51" s="38">
        <v>24</v>
      </c>
      <c r="E51" s="37" t="str">
        <f>UPPER(IF($D51="","",VLOOKUP($D51,'[2]Boys Si Main Draw Prep'!$A$7:$P$38,2)))</f>
        <v>MANOJKANTH SOMASUNDARAM</v>
      </c>
      <c r="F51" s="37">
        <f>IF($D51="","",VLOOKUP($D51,'[2]Boys Si Main Draw Prep'!$A$7:$P$38,3))</f>
        <v>0</v>
      </c>
      <c r="G51" s="37"/>
      <c r="H51" s="37">
        <f>IF($D51="","",VLOOKUP($D51,'[2]Boys Si Main Draw Prep'!$A$7:$P$38,4))</f>
        <v>0</v>
      </c>
      <c r="I51" s="40"/>
      <c r="J51" s="41"/>
      <c r="K51" s="64"/>
      <c r="L51" s="65" t="s">
        <v>78</v>
      </c>
      <c r="M51" s="63"/>
      <c r="N51" s="42"/>
      <c r="O51" s="71"/>
      <c r="P51" s="42"/>
      <c r="Q51" s="71"/>
      <c r="R51" s="46"/>
    </row>
    <row r="52" spans="1:21" s="47" customFormat="1" ht="9.6" customHeight="1">
      <c r="A52" s="49"/>
      <c r="B52" s="50"/>
      <c r="C52" s="50"/>
      <c r="D52" s="50"/>
      <c r="E52" s="41"/>
      <c r="F52" s="41"/>
      <c r="G52" s="51"/>
      <c r="H52" s="52" t="s">
        <v>22</v>
      </c>
      <c r="I52" s="53"/>
      <c r="J52" s="144" t="s">
        <v>75</v>
      </c>
      <c r="K52" s="67"/>
      <c r="L52" s="41"/>
      <c r="M52" s="63"/>
      <c r="N52" s="42"/>
      <c r="O52" s="71"/>
      <c r="P52" s="42"/>
      <c r="Q52" s="71"/>
      <c r="R52" s="46"/>
    </row>
    <row r="53" spans="1:21" s="47" customFormat="1" ht="9.6" customHeight="1">
      <c r="A53" s="36">
        <v>24</v>
      </c>
      <c r="B53" s="37">
        <f>IF($D53="","",VLOOKUP($D53,'[2]Boys Si Main Draw Prep'!$A$7:$P$38,15))</f>
        <v>0</v>
      </c>
      <c r="C53" s="37">
        <f>IF($D53="","",VLOOKUP($D53,'[2]Boys Si Main Draw Prep'!$A$7:$P$38,16))</f>
        <v>4</v>
      </c>
      <c r="D53" s="38">
        <v>4</v>
      </c>
      <c r="E53" s="39" t="str">
        <f>UPPER(IF($D53="","",VLOOKUP($D53,'[2]Boys Si Main Draw Prep'!$A$7:$P$38,2)))</f>
        <v>MARIAPPAN D</v>
      </c>
      <c r="F53" s="39" t="str">
        <f>IF($D53="","",VLOOKUP($D53,'[2]Boys Si Main Draw Prep'!$A$7:$P$38,3))</f>
        <v>WC0004</v>
      </c>
      <c r="G53" s="39"/>
      <c r="H53" s="39" t="str">
        <f>IF($D53="","",VLOOKUP($D53,'[2]Boys Si Main Draw Prep'!$A$7:$P$38,4))</f>
        <v>TN</v>
      </c>
      <c r="I53" s="68"/>
      <c r="J53" s="65" t="s">
        <v>74</v>
      </c>
      <c r="K53" s="41"/>
      <c r="L53" s="41"/>
      <c r="M53" s="63"/>
      <c r="N53" s="42"/>
      <c r="O53" s="71"/>
      <c r="P53" s="42"/>
      <c r="Q53" s="71"/>
      <c r="R53" s="46"/>
    </row>
    <row r="54" spans="1:21" s="47" customFormat="1" ht="9.6" customHeight="1">
      <c r="A54" s="49"/>
      <c r="B54" s="50"/>
      <c r="C54" s="50"/>
      <c r="D54" s="50"/>
      <c r="E54" s="69"/>
      <c r="F54" s="69"/>
      <c r="G54" s="74"/>
      <c r="H54" s="69"/>
      <c r="I54" s="59"/>
      <c r="J54" s="41"/>
      <c r="K54" s="41"/>
      <c r="L54" s="41"/>
      <c r="M54" s="63"/>
      <c r="N54" s="52" t="s">
        <v>22</v>
      </c>
      <c r="O54" s="60"/>
      <c r="P54" s="207" t="s">
        <v>25</v>
      </c>
      <c r="Q54" s="76"/>
      <c r="R54" s="46"/>
    </row>
    <row r="55" spans="1:21" s="47" customFormat="1" ht="9.6" customHeight="1">
      <c r="A55" s="36">
        <v>25</v>
      </c>
      <c r="B55" s="37">
        <f>IF($D55="","",VLOOKUP($D55,'[2]Boys Si Main Draw Prep'!$A$7:$P$38,15))</f>
        <v>0</v>
      </c>
      <c r="C55" s="37">
        <f>IF($D55="","",VLOOKUP($D55,'[2]Boys Si Main Draw Prep'!$A$7:$P$38,16))</f>
        <v>8</v>
      </c>
      <c r="D55" s="38">
        <v>8</v>
      </c>
      <c r="E55" s="39" t="str">
        <f>UPPER(IF($D55="","",VLOOKUP($D55,'[2]Boys Si Main Draw Prep'!$A$7:$P$38,2)))</f>
        <v xml:space="preserve">H. MADHUSUDAN </v>
      </c>
      <c r="F55" s="39" t="str">
        <f>IF($D55="","",VLOOKUP($D55,'[2]Boys Si Main Draw Prep'!$A$7:$P$38,3))</f>
        <v>WC0017</v>
      </c>
      <c r="G55" s="39"/>
      <c r="H55" s="39" t="str">
        <f>IF($D55="","",VLOOKUP($D55,'[2]Boys Si Main Draw Prep'!$A$7:$P$38,4))</f>
        <v>KA</v>
      </c>
      <c r="I55" s="40"/>
      <c r="J55" s="41"/>
      <c r="K55" s="41"/>
      <c r="L55" s="41"/>
      <c r="M55" s="63"/>
      <c r="N55" s="42"/>
      <c r="O55" s="71"/>
      <c r="P55" s="206" t="s">
        <v>119</v>
      </c>
      <c r="Q55" s="43"/>
      <c r="R55" s="46"/>
    </row>
    <row r="56" spans="1:21" s="47" customFormat="1" ht="9.6" customHeight="1">
      <c r="A56" s="49"/>
      <c r="B56" s="50"/>
      <c r="C56" s="50"/>
      <c r="D56" s="50"/>
      <c r="E56" s="41"/>
      <c r="F56" s="41"/>
      <c r="G56" s="51"/>
      <c r="H56" s="52" t="s">
        <v>22</v>
      </c>
      <c r="I56" s="53"/>
      <c r="J56" s="61" t="s">
        <v>76</v>
      </c>
      <c r="K56" s="54"/>
      <c r="L56" s="41"/>
      <c r="M56" s="63"/>
      <c r="N56" s="42"/>
      <c r="O56" s="71"/>
      <c r="P56" s="42"/>
      <c r="Q56" s="43"/>
      <c r="R56" s="46"/>
      <c r="S56"/>
    </row>
    <row r="57" spans="1:21" s="47" customFormat="1" ht="9.6" customHeight="1">
      <c r="A57" s="49">
        <v>26</v>
      </c>
      <c r="B57" s="37">
        <f>IF($D57="","",VLOOKUP($D57,'[2]Boys Si Main Draw Prep'!$A$7:$P$38,15))</f>
        <v>0</v>
      </c>
      <c r="C57" s="37">
        <f>IF($D57="","",VLOOKUP($D57,'[2]Boys Si Main Draw Prep'!$A$7:$P$38,16))</f>
        <v>8</v>
      </c>
      <c r="D57" s="38">
        <v>9</v>
      </c>
      <c r="E57" s="37" t="str">
        <f>UPPER(IF($D57="","",VLOOKUP($D57,'[2]Boys Si Main Draw Prep'!$A$7:$P$38,2)))</f>
        <v>SATHASIVAM KANNUPAYAN</v>
      </c>
      <c r="F57" s="37" t="str">
        <f>IF($D57="","",VLOOKUP($D57,'[2]Boys Si Main Draw Prep'!$A$7:$P$38,3))</f>
        <v>WC0007</v>
      </c>
      <c r="G57" s="37"/>
      <c r="H57" s="37" t="str">
        <f>IF($D57="","",VLOOKUP($D57,'[2]Boys Si Main Draw Prep'!$A$7:$P$38,4))</f>
        <v>TN</v>
      </c>
      <c r="I57" s="56"/>
      <c r="J57" s="65" t="s">
        <v>74</v>
      </c>
      <c r="K57" s="57"/>
      <c r="L57" s="41"/>
      <c r="M57" s="63"/>
      <c r="N57" s="42"/>
      <c r="O57" s="71"/>
      <c r="P57" s="42"/>
      <c r="Q57" s="43"/>
      <c r="R57" s="46"/>
      <c r="U57"/>
    </row>
    <row r="58" spans="1:21" s="47" customFormat="1" ht="9.6" customHeight="1">
      <c r="A58" s="49"/>
      <c r="B58" s="50"/>
      <c r="C58" s="50"/>
      <c r="D58" s="58"/>
      <c r="E58" s="41"/>
      <c r="F58" s="41"/>
      <c r="G58" s="51"/>
      <c r="H58" s="41"/>
      <c r="I58" s="59"/>
      <c r="J58" s="52" t="s">
        <v>22</v>
      </c>
      <c r="K58" s="60"/>
      <c r="L58" s="61" t="s">
        <v>76</v>
      </c>
      <c r="M58" s="62"/>
      <c r="N58" s="42"/>
      <c r="O58" s="71"/>
      <c r="P58" s="42"/>
      <c r="Q58" s="43"/>
      <c r="R58" s="46"/>
    </row>
    <row r="59" spans="1:21" s="47" customFormat="1" ht="9.6" customHeight="1">
      <c r="A59" s="49">
        <v>27</v>
      </c>
      <c r="B59" s="37">
        <f>IF($D59="","",VLOOKUP($D59,'[2]Boys Si Main Draw Prep'!$A$7:$P$38,15))</f>
        <v>0</v>
      </c>
      <c r="C59" s="37">
        <f>IF($D59="","",VLOOKUP($D59,'[2]Boys Si Main Draw Prep'!$A$7:$P$38,16))</f>
        <v>12</v>
      </c>
      <c r="D59" s="38">
        <v>12</v>
      </c>
      <c r="E59" s="37" t="str">
        <f>UPPER(IF($D59="","",VLOOKUP($D59,'[2]Boys Si Main Draw Prep'!$A$7:$P$38,2)))</f>
        <v>SARAVANAN D</v>
      </c>
      <c r="F59" s="37">
        <f>IF($D59="","",VLOOKUP($D59,'[2]Boys Si Main Draw Prep'!$A$7:$P$38,3))</f>
        <v>0</v>
      </c>
      <c r="G59" s="37"/>
      <c r="H59" s="37" t="str">
        <f>IF($D59="","",VLOOKUP($D59,'[2]Boys Si Main Draw Prep'!$A$7:$P$38,4))</f>
        <v>KA</v>
      </c>
      <c r="I59" s="40"/>
      <c r="J59" s="41"/>
      <c r="K59" s="64"/>
      <c r="L59" s="65" t="s">
        <v>66</v>
      </c>
      <c r="M59" s="66"/>
      <c r="N59" s="42"/>
      <c r="O59" s="71"/>
      <c r="P59"/>
      <c r="Q59" s="43"/>
      <c r="R59" s="81"/>
    </row>
    <row r="60" spans="1:21" s="47" customFormat="1" ht="9.6" customHeight="1">
      <c r="A60" s="49"/>
      <c r="B60" s="50"/>
      <c r="C60" s="50"/>
      <c r="D60" s="58"/>
      <c r="E60" s="41"/>
      <c r="F60" s="41"/>
      <c r="G60" s="51"/>
      <c r="H60" s="52" t="s">
        <v>22</v>
      </c>
      <c r="I60" s="53"/>
      <c r="J60" s="61" t="s">
        <v>77</v>
      </c>
      <c r="K60" s="67"/>
      <c r="L60" s="41"/>
      <c r="M60" s="66"/>
      <c r="N60" s="42"/>
      <c r="O60" s="71"/>
      <c r="P60" s="42"/>
      <c r="Q60" s="43"/>
      <c r="R60" s="46"/>
      <c r="S60"/>
    </row>
    <row r="61" spans="1:21" s="47" customFormat="1" ht="9.6" customHeight="1">
      <c r="A61" s="49">
        <v>28</v>
      </c>
      <c r="B61" s="37">
        <f>IF($D61="","",VLOOKUP($D61,'[2]Boys Si Main Draw Prep'!$A$7:$P$38,15))</f>
        <v>0</v>
      </c>
      <c r="C61" s="37">
        <f>IF($D61="","",VLOOKUP($D61,'[2]Boys Si Main Draw Prep'!$A$7:$P$38,16))</f>
        <v>12</v>
      </c>
      <c r="D61" s="38">
        <v>11</v>
      </c>
      <c r="E61" s="37" t="str">
        <f>UPPER(IF($D61="","",VLOOKUP($D61,'[2]Boys Si Main Draw Prep'!$A$7:$P$38,2)))</f>
        <v>MOULALI M G</v>
      </c>
      <c r="F61" s="37" t="str">
        <f>IF($D61="","",VLOOKUP($D61,'[2]Boys Si Main Draw Prep'!$A$7:$P$38,3))</f>
        <v>WC0012</v>
      </c>
      <c r="G61" s="37"/>
      <c r="H61" s="37">
        <f>IF($D61="","",VLOOKUP($D61,'[2]Boys Si Main Draw Prep'!$A$7:$P$38,4))</f>
        <v>0</v>
      </c>
      <c r="I61" s="68"/>
      <c r="J61" s="65" t="s">
        <v>78</v>
      </c>
      <c r="K61" s="41"/>
      <c r="L61" s="41"/>
      <c r="M61" s="66"/>
      <c r="N61" s="42"/>
      <c r="O61" s="71"/>
      <c r="P61" s="42"/>
      <c r="Q61" s="43"/>
      <c r="R61" s="46"/>
    </row>
    <row r="62" spans="1:21" s="47" customFormat="1" ht="9.6" customHeight="1">
      <c r="A62" s="49"/>
      <c r="B62" s="50"/>
      <c r="C62" s="50"/>
      <c r="D62" s="58"/>
      <c r="E62" s="41"/>
      <c r="F62" s="41"/>
      <c r="G62" s="51"/>
      <c r="H62" s="69"/>
      <c r="I62" s="59"/>
      <c r="J62" s="41"/>
      <c r="K62" s="41"/>
      <c r="L62" s="52" t="s">
        <v>22</v>
      </c>
      <c r="M62" s="60"/>
      <c r="N62" s="207" t="s">
        <v>25</v>
      </c>
      <c r="O62" s="76"/>
      <c r="P62" s="42"/>
      <c r="Q62" s="43"/>
      <c r="R62" s="46"/>
    </row>
    <row r="63" spans="1:21" s="47" customFormat="1" ht="9.6" customHeight="1">
      <c r="A63" s="49">
        <v>29</v>
      </c>
      <c r="B63" s="37">
        <f>IF($D63="","",VLOOKUP($D63,'[2]Boys Si Main Draw Prep'!$A$7:$P$38,15))</f>
        <v>0</v>
      </c>
      <c r="C63" s="37">
        <f>IF($D63="","",VLOOKUP($D63,'[2]Boys Si Main Draw Prep'!$A$7:$P$38,16))</f>
        <v>15</v>
      </c>
      <c r="D63" s="38">
        <v>18</v>
      </c>
      <c r="E63" s="37" t="str">
        <f>UPPER(IF($D63="","",VLOOKUP($D63,'[2]Boys Si Main Draw Prep'!$A$7:$P$38,2)))</f>
        <v>INDRA JEET PANDEY</v>
      </c>
      <c r="F63" s="37">
        <f>IF($D63="","",VLOOKUP($D63,'[2]Boys Si Main Draw Prep'!$A$7:$P$38,3))</f>
        <v>0</v>
      </c>
      <c r="G63" s="37"/>
      <c r="H63" s="37" t="str">
        <f>IF($D63="","",VLOOKUP($D63,'[2]Boys Si Main Draw Prep'!$A$7:$P$38,4))</f>
        <v>TN</v>
      </c>
      <c r="I63" s="70"/>
      <c r="J63" s="41"/>
      <c r="K63" s="41"/>
      <c r="L63" s="41"/>
      <c r="M63" s="66"/>
      <c r="N63" s="65" t="s">
        <v>97</v>
      </c>
      <c r="O63" s="63"/>
      <c r="P63" s="44"/>
      <c r="Q63" s="45"/>
      <c r="R63" s="46"/>
    </row>
    <row r="64" spans="1:21" s="47" customFormat="1" ht="9.6" customHeight="1">
      <c r="A64" s="49"/>
      <c r="B64" s="50"/>
      <c r="C64" s="50"/>
      <c r="D64" s="58"/>
      <c r="E64" s="41"/>
      <c r="F64" s="41"/>
      <c r="G64" s="51"/>
      <c r="H64" s="52" t="s">
        <v>22</v>
      </c>
      <c r="I64" s="53"/>
      <c r="J64" s="61" t="s">
        <v>79</v>
      </c>
      <c r="K64" s="54"/>
      <c r="L64" s="41"/>
      <c r="M64" s="66"/>
      <c r="N64" s="63"/>
      <c r="O64" s="63"/>
      <c r="P64" s="44"/>
      <c r="Q64" s="45"/>
      <c r="R64" s="46"/>
    </row>
    <row r="65" spans="1:18" s="47" customFormat="1" ht="9.6" customHeight="1">
      <c r="A65" s="49">
        <v>30</v>
      </c>
      <c r="B65" s="37">
        <f>IF($D65="","",VLOOKUP($D65,'[2]Boys Si Main Draw Prep'!$A$7:$P$38,15))</f>
        <v>0</v>
      </c>
      <c r="C65" s="37">
        <f>IF($D65="","",VLOOKUP($D65,'[2]Boys Si Main Draw Prep'!$A$7:$P$38,16))</f>
        <v>15</v>
      </c>
      <c r="D65" s="38">
        <v>16</v>
      </c>
      <c r="E65" s="37" t="str">
        <f>UPPER(IF($D65="","",VLOOKUP($D65,'[2]Boys Si Main Draw Prep'!$A$7:$P$38,2)))</f>
        <v>PANDURANGASWAMY BR</v>
      </c>
      <c r="F65" s="37">
        <f>IF($D65="","",VLOOKUP($D65,'[2]Boys Si Main Draw Prep'!$A$7:$P$38,3))</f>
        <v>0</v>
      </c>
      <c r="G65" s="37"/>
      <c r="H65" s="37" t="str">
        <f>IF($D65="","",VLOOKUP($D65,'[2]Boys Si Main Draw Prep'!$A$7:$P$38,4))</f>
        <v>KA</v>
      </c>
      <c r="I65" s="56"/>
      <c r="J65" s="65" t="s">
        <v>78</v>
      </c>
      <c r="K65" s="57"/>
      <c r="L65" s="41"/>
      <c r="M65" s="66"/>
      <c r="N65" s="63"/>
      <c r="O65" s="63"/>
      <c r="P65" s="44"/>
      <c r="Q65" s="45"/>
      <c r="R65" s="46"/>
    </row>
    <row r="66" spans="1:18" s="47" customFormat="1" ht="9.6" customHeight="1">
      <c r="A66" s="49"/>
      <c r="B66" s="50"/>
      <c r="C66" s="50"/>
      <c r="D66" s="58"/>
      <c r="E66" s="41"/>
      <c r="F66" s="41"/>
      <c r="G66" s="51"/>
      <c r="H66" s="41"/>
      <c r="I66" s="59"/>
      <c r="J66" s="52" t="s">
        <v>22</v>
      </c>
      <c r="K66" s="60"/>
      <c r="L66" s="207" t="s">
        <v>25</v>
      </c>
      <c r="M66" s="73"/>
      <c r="N66" s="63"/>
      <c r="O66" s="63"/>
      <c r="P66" s="44"/>
      <c r="Q66" s="45"/>
      <c r="R66" s="46"/>
    </row>
    <row r="67" spans="1:18" s="47" customFormat="1" ht="9.6" customHeight="1">
      <c r="A67" s="49">
        <v>31</v>
      </c>
      <c r="B67" s="37">
        <f>IF($D67="","",VLOOKUP($D67,'[2]Boys Si Main Draw Prep'!$A$7:$P$38,15))</f>
        <v>0</v>
      </c>
      <c r="C67" s="37">
        <f>IF($D67="","",VLOOKUP($D67,'[2]Boys Si Main Draw Prep'!$A$7:$P$38,16))</f>
        <v>0</v>
      </c>
      <c r="D67" s="38">
        <v>32</v>
      </c>
      <c r="E67" s="37" t="str">
        <f>UPPER(IF($D67="","",VLOOKUP($D67,'[2]Boys Si Main Draw Prep'!$A$7:$P$38,2)))</f>
        <v>BYE</v>
      </c>
      <c r="F67" s="37">
        <f>IF($D67="","",VLOOKUP($D67,'[2]Boys Si Main Draw Prep'!$A$7:$P$38,3))</f>
        <v>0</v>
      </c>
      <c r="G67" s="37"/>
      <c r="H67" s="37">
        <f>IF($D67="","",VLOOKUP($D67,'[2]Boys Si Main Draw Prep'!$A$7:$P$38,4))</f>
        <v>0</v>
      </c>
      <c r="I67" s="40"/>
      <c r="J67" s="41"/>
      <c r="K67" s="64"/>
      <c r="L67" s="65" t="s">
        <v>74</v>
      </c>
      <c r="M67" s="63"/>
      <c r="N67" s="63"/>
      <c r="O67" s="63"/>
      <c r="P67" s="44"/>
      <c r="Q67" s="45"/>
      <c r="R67" s="46"/>
    </row>
    <row r="68" spans="1:18" s="47" customFormat="1" ht="9.6" customHeight="1">
      <c r="A68" s="49"/>
      <c r="B68" s="50"/>
      <c r="C68" s="50"/>
      <c r="D68" s="50"/>
      <c r="E68" s="41"/>
      <c r="F68" s="41"/>
      <c r="G68" s="51"/>
      <c r="H68" s="52" t="s">
        <v>22</v>
      </c>
      <c r="I68" s="53"/>
      <c r="J68" s="207" t="s">
        <v>25</v>
      </c>
      <c r="K68" s="67"/>
      <c r="L68" s="41"/>
      <c r="M68" s="63"/>
      <c r="N68" s="63"/>
      <c r="O68" s="63"/>
      <c r="P68" s="44"/>
      <c r="Q68" s="45"/>
      <c r="R68" s="46"/>
    </row>
    <row r="69" spans="1:18" s="47" customFormat="1" ht="9.6" customHeight="1">
      <c r="A69" s="36">
        <v>32</v>
      </c>
      <c r="B69" s="37">
        <f>IF($D69="","",VLOOKUP($D69,'[2]Boys Si Main Draw Prep'!$A$7:$P$38,15))</f>
        <v>0</v>
      </c>
      <c r="C69" s="37">
        <f>IF($D69="","",VLOOKUP($D69,'[2]Boys Si Main Draw Prep'!$A$7:$P$38,16))</f>
        <v>2</v>
      </c>
      <c r="D69" s="38">
        <v>2</v>
      </c>
      <c r="E69" s="39" t="str">
        <f>UPPER(IF($D69="","",VLOOKUP($D69,'[2]Boys Si Main Draw Prep'!$A$7:$P$38,2)))</f>
        <v>S. BALACHANDAR</v>
      </c>
      <c r="F69" s="39" t="str">
        <f>IF($D69="","",VLOOKUP($D69,'[2]Boys Si Main Draw Prep'!$A$7:$P$38,3))</f>
        <v>WC0006</v>
      </c>
      <c r="G69" s="39"/>
      <c r="H69" s="39" t="str">
        <f>IF($D69="","",VLOOKUP($D69,'[2]Boys Si Main Draw Prep'!$A$7:$P$38,4))</f>
        <v>TN</v>
      </c>
      <c r="I69" s="68"/>
      <c r="J69" s="65" t="s">
        <v>26</v>
      </c>
      <c r="K69" s="41"/>
      <c r="L69" s="41"/>
      <c r="M69" s="41"/>
      <c r="N69" s="42"/>
      <c r="O69" s="43"/>
      <c r="P69" s="44"/>
      <c r="Q69" s="45"/>
      <c r="R69" s="46"/>
    </row>
    <row r="70" spans="1:18" s="89" customFormat="1" ht="6.75" customHeight="1">
      <c r="A70" s="83"/>
      <c r="B70" s="83"/>
      <c r="C70" s="83"/>
      <c r="D70" s="83"/>
      <c r="E70" s="84"/>
      <c r="F70" s="84"/>
      <c r="G70" s="84"/>
      <c r="H70" s="84"/>
      <c r="I70" s="85"/>
      <c r="J70" s="86"/>
      <c r="K70" s="87"/>
      <c r="L70" s="86"/>
      <c r="M70" s="87"/>
      <c r="N70" s="86"/>
      <c r="O70" s="87"/>
      <c r="P70" s="86"/>
      <c r="Q70" s="87"/>
      <c r="R70" s="88"/>
    </row>
    <row r="71" spans="1:18" s="102" customFormat="1" ht="10.5" customHeight="1">
      <c r="A71" s="90" t="s">
        <v>27</v>
      </c>
      <c r="B71" s="91"/>
      <c r="C71" s="92"/>
      <c r="D71" s="93" t="s">
        <v>28</v>
      </c>
      <c r="E71" s="94" t="s">
        <v>29</v>
      </c>
      <c r="F71" s="93"/>
      <c r="G71" s="95"/>
      <c r="H71" s="96"/>
      <c r="I71" s="93" t="s">
        <v>28</v>
      </c>
      <c r="J71" s="94" t="s">
        <v>30</v>
      </c>
      <c r="K71" s="97"/>
      <c r="L71" s="94" t="s">
        <v>31</v>
      </c>
      <c r="M71" s="98"/>
      <c r="N71" s="99" t="s">
        <v>32</v>
      </c>
      <c r="O71" s="99"/>
      <c r="P71" s="100" t="s">
        <v>33</v>
      </c>
      <c r="Q71" s="101"/>
    </row>
    <row r="72" spans="1:18" s="102" customFormat="1" ht="9" customHeight="1">
      <c r="A72" s="103" t="s">
        <v>34</v>
      </c>
      <c r="B72" s="104"/>
      <c r="C72" s="105"/>
      <c r="D72" s="106">
        <v>1</v>
      </c>
      <c r="E72" s="107" t="str">
        <f>IF(D72&gt;$Q$79,,UPPER(VLOOKUP(D72,'[2]Boys Si Main Draw Prep'!$A$7:$R$134,2)))</f>
        <v>SHEKAR VEERASWAMY</v>
      </c>
      <c r="F72" s="108"/>
      <c r="G72" s="107"/>
      <c r="H72" s="109"/>
      <c r="I72" s="110" t="s">
        <v>35</v>
      </c>
      <c r="J72" s="104"/>
      <c r="K72" s="111"/>
      <c r="L72" s="104"/>
      <c r="M72" s="112"/>
      <c r="N72" s="113" t="s">
        <v>36</v>
      </c>
      <c r="O72" s="114"/>
      <c r="P72" s="114"/>
      <c r="Q72" s="115"/>
    </row>
    <row r="73" spans="1:18" s="102" customFormat="1" ht="9" customHeight="1">
      <c r="A73" s="103" t="s">
        <v>37</v>
      </c>
      <c r="B73" s="104"/>
      <c r="C73" s="105"/>
      <c r="D73" s="106">
        <v>2</v>
      </c>
      <c r="E73" s="107" t="str">
        <f>IF(D73&gt;$Q$79,,UPPER(VLOOKUP(D73,'[2]Boys Si Main Draw Prep'!$A$7:$R$134,2)))</f>
        <v>S. BALACHANDAR</v>
      </c>
      <c r="F73" s="108"/>
      <c r="G73" s="107"/>
      <c r="H73" s="109"/>
      <c r="I73" s="110" t="s">
        <v>38</v>
      </c>
      <c r="J73" s="104"/>
      <c r="K73" s="111"/>
      <c r="L73" s="104"/>
      <c r="M73" s="112"/>
      <c r="N73" s="116"/>
      <c r="O73" s="117"/>
      <c r="P73" s="118"/>
      <c r="Q73" s="119"/>
    </row>
    <row r="74" spans="1:18" s="102" customFormat="1" ht="9" customHeight="1">
      <c r="A74" s="120" t="s">
        <v>39</v>
      </c>
      <c r="B74" s="118"/>
      <c r="C74" s="121"/>
      <c r="D74" s="106">
        <v>3</v>
      </c>
      <c r="E74" s="107" t="str">
        <f>IF(D74&gt;$Q$79,,UPPER(VLOOKUP(D74,'[2]Boys Si Main Draw Prep'!$A$7:$R$134,2)))</f>
        <v>K KARTHIK</v>
      </c>
      <c r="F74" s="108"/>
      <c r="G74" s="107"/>
      <c r="H74" s="109"/>
      <c r="I74" s="110" t="s">
        <v>40</v>
      </c>
      <c r="J74" s="104"/>
      <c r="K74" s="111"/>
      <c r="L74" s="104"/>
      <c r="M74" s="112"/>
      <c r="N74" s="113" t="s">
        <v>41</v>
      </c>
      <c r="O74" s="114"/>
      <c r="P74" s="114"/>
      <c r="Q74" s="115"/>
    </row>
    <row r="75" spans="1:18" s="102" customFormat="1" ht="9" customHeight="1">
      <c r="A75" s="122"/>
      <c r="B75" s="24"/>
      <c r="C75" s="123"/>
      <c r="D75" s="106">
        <v>4</v>
      </c>
      <c r="E75" s="107" t="str">
        <f>IF(D75&gt;$Q$79,,UPPER(VLOOKUP(D75,'[2]Boys Si Main Draw Prep'!$A$7:$R$134,2)))</f>
        <v>MARIAPPAN D</v>
      </c>
      <c r="F75" s="108"/>
      <c r="G75" s="107"/>
      <c r="H75" s="109"/>
      <c r="I75" s="110" t="s">
        <v>42</v>
      </c>
      <c r="J75" s="104"/>
      <c r="K75" s="111"/>
      <c r="L75" s="104"/>
      <c r="M75" s="112"/>
      <c r="N75" s="104" t="s">
        <v>43</v>
      </c>
      <c r="O75" s="111"/>
      <c r="P75" s="104"/>
      <c r="Q75" s="112"/>
    </row>
    <row r="76" spans="1:18" s="102" customFormat="1" ht="9" customHeight="1">
      <c r="A76" s="124" t="s">
        <v>44</v>
      </c>
      <c r="B76" s="125"/>
      <c r="C76" s="126"/>
      <c r="D76" s="106">
        <v>5</v>
      </c>
      <c r="E76" s="107" t="str">
        <f>IF(D76&gt;$Q$79,,UPPER(VLOOKUP(D76,'[2]Boys Si Main Draw Prep'!$A$7:$R$134,2)))</f>
        <v>S. SURESHKUMAR</v>
      </c>
      <c r="F76" s="108"/>
      <c r="G76" s="107"/>
      <c r="H76" s="109"/>
      <c r="I76" s="110" t="s">
        <v>45</v>
      </c>
      <c r="J76" s="104"/>
      <c r="K76" s="111"/>
      <c r="L76" s="104"/>
      <c r="M76" s="112"/>
      <c r="N76" s="118" t="s">
        <v>46</v>
      </c>
      <c r="O76" s="117"/>
      <c r="P76" s="118"/>
      <c r="Q76" s="119"/>
    </row>
    <row r="77" spans="1:18" s="102" customFormat="1" ht="9" customHeight="1">
      <c r="A77" s="103" t="s">
        <v>34</v>
      </c>
      <c r="B77" s="104"/>
      <c r="C77" s="105"/>
      <c r="D77" s="106">
        <v>6</v>
      </c>
      <c r="E77" s="107" t="str">
        <f>IF(D77&gt;$Q$79,,UPPER(VLOOKUP(D77,'[2]Boys Si Main Draw Prep'!$A$7:$R$134,2)))</f>
        <v>ANIL D ALMEIDA</v>
      </c>
      <c r="F77" s="108"/>
      <c r="G77" s="107"/>
      <c r="H77" s="109"/>
      <c r="I77" s="110" t="s">
        <v>47</v>
      </c>
      <c r="J77" s="104"/>
      <c r="K77" s="111"/>
      <c r="L77" s="104"/>
      <c r="M77" s="112"/>
      <c r="N77" s="113" t="s">
        <v>48</v>
      </c>
      <c r="O77" s="114"/>
      <c r="P77" s="114"/>
      <c r="Q77" s="115"/>
    </row>
    <row r="78" spans="1:18" s="102" customFormat="1" ht="9" customHeight="1">
      <c r="A78" s="103" t="s">
        <v>49</v>
      </c>
      <c r="B78" s="104"/>
      <c r="C78" s="127"/>
      <c r="D78" s="106">
        <v>7</v>
      </c>
      <c r="E78" s="107" t="str">
        <f>IF(D78&gt;$Q$79,,UPPER(VLOOKUP(D78,'[2]Boys Si Main Draw Prep'!$A$7:$R$134,2)))</f>
        <v>ALEXANDER JAMES S</v>
      </c>
      <c r="F78" s="108"/>
      <c r="G78" s="107"/>
      <c r="H78" s="109"/>
      <c r="I78" s="110" t="s">
        <v>50</v>
      </c>
      <c r="J78" s="104"/>
      <c r="K78" s="111"/>
      <c r="L78" s="104"/>
      <c r="M78" s="112"/>
      <c r="N78" s="104"/>
      <c r="O78" s="111"/>
      <c r="P78" s="104"/>
      <c r="Q78" s="112"/>
    </row>
    <row r="79" spans="1:18" s="102" customFormat="1" ht="9" customHeight="1">
      <c r="A79" s="120" t="s">
        <v>51</v>
      </c>
      <c r="B79" s="118"/>
      <c r="C79" s="128"/>
      <c r="D79" s="129">
        <v>8</v>
      </c>
      <c r="E79" s="130" t="str">
        <f>IF(D79&gt;$Q$79,,UPPER(VLOOKUP(D79,'[2]Boys Si Main Draw Prep'!$A$7:$R$134,2)))</f>
        <v xml:space="preserve">H. MADHUSUDAN </v>
      </c>
      <c r="F79" s="131"/>
      <c r="G79" s="130"/>
      <c r="H79" s="132"/>
      <c r="I79" s="133" t="s">
        <v>52</v>
      </c>
      <c r="J79" s="118"/>
      <c r="K79" s="117"/>
      <c r="L79" s="118"/>
      <c r="M79" s="119"/>
      <c r="N79" s="118" t="str">
        <f>Q4</f>
        <v>SARAVANAN PAULRAJ</v>
      </c>
      <c r="O79" s="117"/>
      <c r="P79" s="118"/>
      <c r="Q79" s="134">
        <f>MIN(8,'[2]Boys Si Main Draw Prep'!R5)</f>
        <v>8</v>
      </c>
    </row>
  </sheetData>
  <mergeCells count="1">
    <mergeCell ref="A4:C4"/>
  </mergeCells>
  <conditionalFormatting sqref="G39 G41 G7 G9 G11 G13 G15 G17 G19 G23 G43 G45 G47 G49 G51 G53 G21 G25 G27 G29 G31 G33 G35 G37 G55 G57 G59 G61 G63 G65 G67 G69">
    <cfRule type="expression" dxfId="18" priority="19" stopIfTrue="1">
      <formula>AND($D7&lt;9,$C7&gt;0)</formula>
    </cfRule>
  </conditionalFormatting>
  <conditionalFormatting sqref="H8 H40 H16 L14 H20 L30 H24 H48 L46 H52 H32 H44 H36 H12 L62 H28 J18 J26 J34 J42 J50 J58 J66 J10 H56 H64 H68 H60 N22 N39 N54">
    <cfRule type="expression" dxfId="17" priority="16" stopIfTrue="1">
      <formula>AND($N$1="CU",H8="Umpire")</formula>
    </cfRule>
    <cfRule type="expression" dxfId="16" priority="17" stopIfTrue="1">
      <formula>AND($N$1="CU",H8&lt;&gt;"Umpire",I8&lt;&gt;"")</formula>
    </cfRule>
    <cfRule type="expression" dxfId="15" priority="18" stopIfTrue="1">
      <formula>AND($N$1="CU",H8&lt;&gt;"Umpire")</formula>
    </cfRule>
  </conditionalFormatting>
  <conditionalFormatting sqref="D67 D65 D63 D13 D61 D15 D17 D21 D19 D23 D25 D27 D29 D31 D33 D37 D35 D39 D41 D43 D47 D49 D45 D51 D53 D55 D57 D59 D69">
    <cfRule type="expression" dxfId="14" priority="15" stopIfTrue="1">
      <formula>AND($D13&lt;9,$C13&gt;0)</formula>
    </cfRule>
  </conditionalFormatting>
  <conditionalFormatting sqref="J8 J12 J16 J20 J24 J28 J32 J36 J40 J44 J48 J52 J56 J60 J64 J68 L10 L18 L26 L34 L42 L50 L66 L58 N30 N14 N46 N62 P54 P22">
    <cfRule type="expression" dxfId="13" priority="13" stopIfTrue="1">
      <formula>I8="as"</formula>
    </cfRule>
    <cfRule type="expression" dxfId="12" priority="14" stopIfTrue="1">
      <formula>I8="bs"</formula>
    </cfRule>
  </conditionalFormatting>
  <conditionalFormatting sqref="B7 B9 B11 B13 B15 B17 B19 B21 B23 B25 B27 B29 B31 B33 B35 B37 B39 B41 B43 B45 B47 B49 B51 B53 B55 B57 B59 B61 B63 B65 B67 B69">
    <cfRule type="cellIs" dxfId="11" priority="11" stopIfTrue="1" operator="equal">
      <formula>"QA"</formula>
    </cfRule>
    <cfRule type="cellIs" dxfId="10" priority="12" stopIfTrue="1" operator="equal">
      <formula>"DA"</formula>
    </cfRule>
  </conditionalFormatting>
  <conditionalFormatting sqref="I8 I12 I16 I20 I24 I28 I32 I36 I40 I44 I48 I52 I56 I60 I64 I68 K66 K58 K50 K42 K34 K26 K18 K10 M14 M30 M46 M62 Q79 O54 O39 O22">
    <cfRule type="expression" dxfId="9" priority="10" stopIfTrue="1">
      <formula>$N$1="CU"</formula>
    </cfRule>
  </conditionalFormatting>
  <conditionalFormatting sqref="P38">
    <cfRule type="expression" dxfId="8" priority="8" stopIfTrue="1">
      <formula>O39="as"</formula>
    </cfRule>
    <cfRule type="expression" dxfId="7" priority="9" stopIfTrue="1">
      <formula>O39="bs"</formula>
    </cfRule>
  </conditionalFormatting>
  <conditionalFormatting sqref="D7 D9 D11">
    <cfRule type="expression" dxfId="6" priority="7" stopIfTrue="1">
      <formula>$D7&lt;9</formula>
    </cfRule>
  </conditionalFormatting>
  <conditionalFormatting sqref="P54">
    <cfRule type="expression" dxfId="5" priority="5" stopIfTrue="1">
      <formula>O54="as"</formula>
    </cfRule>
    <cfRule type="expression" dxfId="4" priority="6" stopIfTrue="1">
      <formula>O54="bs"</formula>
    </cfRule>
  </conditionalFormatting>
  <conditionalFormatting sqref="P22">
    <cfRule type="expression" dxfId="3" priority="3" stopIfTrue="1">
      <formula>O22="as"</formula>
    </cfRule>
    <cfRule type="expression" dxfId="2" priority="4" stopIfTrue="1">
      <formula>O22="bs"</formula>
    </cfRule>
  </conditionalFormatting>
  <conditionalFormatting sqref="P38">
    <cfRule type="expression" dxfId="1" priority="1" stopIfTrue="1">
      <formula>O38="as"</formula>
    </cfRule>
    <cfRule type="expression" dxfId="0" priority="2" stopIfTrue="1">
      <formula>O38="bs"</formula>
    </cfRule>
  </conditionalFormatting>
  <dataValidations count="2">
    <dataValidation type="list" allowBlank="1" showInputMessage="1" sqref="N54 N22 N39">
      <formula1>$U$8:$U$17</formula1>
    </dataValidation>
    <dataValidation type="list" allowBlank="1" showInputMessage="1" sqref="H8 L62 L46 L30 L14 J10 J18 J26 J34 J42 J50 J58 J66 H68 H64 H60 H56 H36 H32 H52 H48 H44 H20 H40 H16 H28 H12 H24">
      <formula1>$T$7:$T$16</formula1>
    </dataValidation>
  </dataValidations>
  <printOptions horizontalCentered="1"/>
  <pageMargins left="0.35" right="0.35" top="0.39" bottom="0.39" header="0" footer="0"/>
  <pageSetup paperSize="9" orientation="portrait" horizontalDpi="360" verticalDpi="200" r:id="rId1"/>
  <headerFooter alignWithMargins="0"/>
  <drawing r:id="rId2"/>
  <legacyDrawing r:id="rId3"/>
</worksheet>
</file>

<file path=xl/worksheets/sheet3.xml><?xml version="1.0" encoding="utf-8"?>
<worksheet xmlns="http://schemas.openxmlformats.org/spreadsheetml/2006/main" xmlns:r="http://schemas.openxmlformats.org/officeDocument/2006/relationships">
  <dimension ref="B2:K29"/>
  <sheetViews>
    <sheetView topLeftCell="B1" workbookViewId="0">
      <selection activeCell="G6" sqref="G6"/>
    </sheetView>
  </sheetViews>
  <sheetFormatPr defaultRowHeight="14.4"/>
  <cols>
    <col min="3" max="3" width="15.5546875" customWidth="1"/>
    <col min="4" max="4" width="16.44140625" customWidth="1"/>
    <col min="5" max="5" width="17.6640625" customWidth="1"/>
    <col min="6" max="6" width="14.44140625" customWidth="1"/>
    <col min="7" max="7" width="14.109375" customWidth="1"/>
    <col min="8" max="8" width="15.6640625" customWidth="1"/>
    <col min="9" max="9" width="14.88671875" customWidth="1"/>
    <col min="10" max="10" width="15.5546875" customWidth="1"/>
  </cols>
  <sheetData>
    <row r="2" spans="2:11" ht="15.6">
      <c r="C2" s="208" t="s">
        <v>94</v>
      </c>
    </row>
    <row r="5" spans="2:11">
      <c r="D5" s="138" t="s">
        <v>53</v>
      </c>
    </row>
    <row r="8" spans="2:11" ht="18" customHeight="1">
      <c r="B8" s="141"/>
      <c r="C8" s="139"/>
      <c r="D8" s="141" t="s">
        <v>54</v>
      </c>
      <c r="E8" s="141" t="s">
        <v>55</v>
      </c>
      <c r="F8" s="141" t="s">
        <v>56</v>
      </c>
      <c r="G8" s="141" t="s">
        <v>57</v>
      </c>
      <c r="H8" s="141" t="s">
        <v>58</v>
      </c>
      <c r="I8" s="141" t="s">
        <v>59</v>
      </c>
      <c r="J8" s="142" t="s">
        <v>60</v>
      </c>
      <c r="K8" s="141" t="s">
        <v>112</v>
      </c>
    </row>
    <row r="9" spans="2:11" ht="20.399999999999999" customHeight="1">
      <c r="B9" s="141">
        <v>1</v>
      </c>
      <c r="C9" s="139" t="s">
        <v>54</v>
      </c>
      <c r="D9" s="210"/>
      <c r="E9" s="143" t="s">
        <v>126</v>
      </c>
      <c r="F9" s="143" t="s">
        <v>98</v>
      </c>
      <c r="G9" s="143" t="s">
        <v>81</v>
      </c>
      <c r="H9" s="143" t="s">
        <v>81</v>
      </c>
      <c r="I9" s="143" t="s">
        <v>81</v>
      </c>
      <c r="J9" s="143" t="s">
        <v>81</v>
      </c>
      <c r="K9" s="141">
        <v>6</v>
      </c>
    </row>
    <row r="10" spans="2:11" ht="20.399999999999999" customHeight="1">
      <c r="B10" s="141">
        <v>2</v>
      </c>
      <c r="C10" s="139" t="s">
        <v>55</v>
      </c>
      <c r="D10" s="143" t="s">
        <v>125</v>
      </c>
      <c r="E10" s="210"/>
      <c r="F10" s="143" t="s">
        <v>98</v>
      </c>
      <c r="G10" s="143" t="s">
        <v>114</v>
      </c>
      <c r="H10" s="143" t="s">
        <v>80</v>
      </c>
      <c r="I10" s="143" t="s">
        <v>81</v>
      </c>
      <c r="J10" s="143" t="s">
        <v>98</v>
      </c>
      <c r="K10" s="141">
        <v>5</v>
      </c>
    </row>
    <row r="11" spans="2:11" ht="19.2" customHeight="1">
      <c r="B11" s="141">
        <v>3</v>
      </c>
      <c r="C11" s="139" t="s">
        <v>56</v>
      </c>
      <c r="D11" s="143" t="s">
        <v>110</v>
      </c>
      <c r="E11" s="143" t="s">
        <v>110</v>
      </c>
      <c r="F11" s="210"/>
      <c r="G11" s="143" t="s">
        <v>114</v>
      </c>
      <c r="H11" s="143" t="s">
        <v>81</v>
      </c>
      <c r="I11" s="143" t="s">
        <v>81</v>
      </c>
      <c r="J11" s="143" t="s">
        <v>81</v>
      </c>
      <c r="K11" s="141">
        <v>4</v>
      </c>
    </row>
    <row r="12" spans="2:11" ht="22.2" customHeight="1">
      <c r="B12" s="141">
        <v>4</v>
      </c>
      <c r="C12" s="139" t="s">
        <v>57</v>
      </c>
      <c r="D12" s="143" t="s">
        <v>83</v>
      </c>
      <c r="E12" s="143" t="s">
        <v>115</v>
      </c>
      <c r="F12" s="143" t="s">
        <v>115</v>
      </c>
      <c r="G12" s="210"/>
      <c r="H12" s="143" t="s">
        <v>99</v>
      </c>
      <c r="I12" s="143" t="s">
        <v>81</v>
      </c>
      <c r="J12" s="143" t="s">
        <v>82</v>
      </c>
      <c r="K12" s="141">
        <v>3</v>
      </c>
    </row>
    <row r="13" spans="2:11" ht="21" customHeight="1">
      <c r="B13" s="141">
        <v>5</v>
      </c>
      <c r="C13" s="139" t="s">
        <v>58</v>
      </c>
      <c r="D13" s="143" t="s">
        <v>83</v>
      </c>
      <c r="E13" s="143" t="s">
        <v>83</v>
      </c>
      <c r="F13" s="143" t="s">
        <v>83</v>
      </c>
      <c r="G13" s="143" t="s">
        <v>111</v>
      </c>
      <c r="H13" s="210"/>
      <c r="I13" s="143" t="s">
        <v>99</v>
      </c>
      <c r="J13" s="143" t="s">
        <v>111</v>
      </c>
      <c r="K13" s="141">
        <v>1</v>
      </c>
    </row>
    <row r="14" spans="2:11" ht="19.2" customHeight="1">
      <c r="B14" s="141">
        <v>6</v>
      </c>
      <c r="C14" s="139" t="s">
        <v>59</v>
      </c>
      <c r="D14" s="143" t="s">
        <v>83</v>
      </c>
      <c r="E14" s="143" t="s">
        <v>83</v>
      </c>
      <c r="F14" s="143" t="s">
        <v>83</v>
      </c>
      <c r="G14" s="143" t="s">
        <v>83</v>
      </c>
      <c r="H14" s="143" t="s">
        <v>111</v>
      </c>
      <c r="I14" s="210"/>
      <c r="J14" s="143" t="s">
        <v>122</v>
      </c>
      <c r="K14" s="141">
        <v>0</v>
      </c>
    </row>
    <row r="15" spans="2:11" ht="19.2" customHeight="1">
      <c r="B15" s="141">
        <v>7</v>
      </c>
      <c r="C15" s="140" t="s">
        <v>60</v>
      </c>
      <c r="D15" s="143" t="s">
        <v>83</v>
      </c>
      <c r="E15" s="143" t="s">
        <v>110</v>
      </c>
      <c r="F15" s="143" t="s">
        <v>83</v>
      </c>
      <c r="G15" s="143" t="s">
        <v>84</v>
      </c>
      <c r="H15" s="143" t="s">
        <v>99</v>
      </c>
      <c r="I15" s="143" t="s">
        <v>98</v>
      </c>
      <c r="J15" s="210"/>
      <c r="K15" s="141">
        <v>2</v>
      </c>
    </row>
    <row r="18" spans="3:8">
      <c r="C18" s="139" t="s">
        <v>127</v>
      </c>
      <c r="D18" s="213" t="s">
        <v>54</v>
      </c>
    </row>
    <row r="19" spans="3:8">
      <c r="C19" s="139" t="s">
        <v>128</v>
      </c>
      <c r="D19" s="139" t="s">
        <v>55</v>
      </c>
    </row>
    <row r="20" spans="3:8">
      <c r="C20" s="139" t="s">
        <v>129</v>
      </c>
      <c r="D20" s="139" t="s">
        <v>56</v>
      </c>
    </row>
    <row r="21" spans="3:8">
      <c r="C21" s="139" t="s">
        <v>130</v>
      </c>
      <c r="D21" s="139" t="s">
        <v>57</v>
      </c>
    </row>
    <row r="22" spans="3:8">
      <c r="C22" s="139" t="s">
        <v>131</v>
      </c>
      <c r="D22" s="139" t="s">
        <v>60</v>
      </c>
    </row>
    <row r="23" spans="3:8">
      <c r="C23" s="139" t="s">
        <v>132</v>
      </c>
      <c r="D23" s="139" t="s">
        <v>58</v>
      </c>
    </row>
    <row r="24" spans="3:8">
      <c r="C24" s="139" t="s">
        <v>133</v>
      </c>
      <c r="D24" s="139" t="s">
        <v>59</v>
      </c>
    </row>
    <row r="27" spans="3:8">
      <c r="H27" s="214" t="s">
        <v>11</v>
      </c>
    </row>
    <row r="29" spans="3:8">
      <c r="H29" s="215" t="s">
        <v>134</v>
      </c>
    </row>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MEN DO</vt:lpstr>
      <vt:lpstr>MEN SINGLES</vt:lpstr>
      <vt:lpstr>WOMENS SINGLES</vt:lpstr>
      <vt:lpstr>'MEN DO'!Print_Area</vt:lpstr>
      <vt:lpstr>'MEN SINGLES'!Print_Area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2019-08-11T00:11:48Z</dcterms:modified>
</cp:coreProperties>
</file>